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printerSettings/printerSettings1.bin" ContentType="application/vnd.openxmlformats-officedocument.spreadsheetml.printerSettings"/>
  <Override PartName="/xl/printerSettings/printerSettings2.bin" ContentType="application/vnd.openxmlformats-officedocument.spreadsheetml.printerSettings"/>
  <Override PartName="/xl/printerSettings/printerSettings3.bin" ContentType="application/vnd.openxmlformats-officedocument.spreadsheetml.printerSettings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Giang\Desktop\"/>
    </mc:Choice>
  </mc:AlternateContent>
  <xr:revisionPtr revIDLastSave="0" documentId="13_ncr:1_{884E3053-F854-49E5-A145-9BBEFBEE59B5}" xr6:coauthVersionLast="47" xr6:coauthVersionMax="47" xr10:uidLastSave="{00000000-0000-0000-0000-000000000000}"/>
  <bookViews>
    <workbookView xWindow="-108" yWindow="-108" windowWidth="23256" windowHeight="12456" xr2:uid="{933B0FF5-83D6-4C38-B73B-14E653C6764C}"/>
  </bookViews>
  <sheets>
    <sheet name="BangKe" sheetId="6" r:id="rId1"/>
    <sheet name="PhieuNhap" sheetId="3" r:id="rId2"/>
    <sheet name="PhieuXuat" sheetId="2" r:id="rId3"/>
    <sheet name="NhapXuatTon" sheetId="4" r:id="rId4"/>
    <sheet name="in2025" sheetId="5" state="veryHidden" r:id="rId5"/>
  </sheets>
  <definedNames>
    <definedName name="_xlnm.Print_Titles" localSheetId="3">NhapXuatTon!$5:$5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" i="2" l="1"/>
  <c r="F7" i="4"/>
  <c r="G7" i="4"/>
  <c r="F8" i="4"/>
  <c r="G8" i="4"/>
  <c r="F9" i="4"/>
  <c r="G9" i="4"/>
  <c r="F10" i="4"/>
  <c r="G10" i="4"/>
  <c r="F11" i="4"/>
  <c r="G11" i="4"/>
  <c r="F12" i="4"/>
  <c r="G12" i="4"/>
  <c r="F13" i="4"/>
  <c r="G13" i="4"/>
  <c r="F14" i="4"/>
  <c r="G14" i="4"/>
  <c r="F15" i="4"/>
  <c r="G15" i="4"/>
  <c r="F16" i="4"/>
  <c r="G16" i="4"/>
  <c r="F17" i="4"/>
  <c r="G17" i="4"/>
  <c r="F18" i="4"/>
  <c r="G18" i="4"/>
  <c r="F19" i="4"/>
  <c r="G19" i="4"/>
  <c r="F20" i="4"/>
  <c r="G20" i="4"/>
  <c r="F21" i="4"/>
  <c r="G21" i="4"/>
  <c r="F22" i="4"/>
  <c r="G22" i="4"/>
  <c r="F23" i="4"/>
  <c r="G23" i="4"/>
  <c r="F24" i="4"/>
  <c r="G24" i="4"/>
  <c r="F25" i="4"/>
  <c r="G25" i="4"/>
  <c r="F26" i="4"/>
  <c r="G26" i="4"/>
  <c r="F27" i="4"/>
  <c r="G27" i="4"/>
  <c r="F28" i="4"/>
  <c r="G28" i="4"/>
  <c r="F29" i="4"/>
  <c r="G29" i="4"/>
  <c r="F30" i="4"/>
  <c r="G30" i="4"/>
  <c r="G6" i="4"/>
  <c r="F6" i="4"/>
  <c r="G34" i="2"/>
  <c r="F34" i="2"/>
  <c r="E34" i="2"/>
  <c r="B34" i="2"/>
  <c r="G33" i="2"/>
  <c r="F33" i="2"/>
  <c r="E33" i="2"/>
  <c r="B33" i="2"/>
  <c r="G32" i="2"/>
  <c r="F32" i="2"/>
  <c r="E32" i="2"/>
  <c r="B32" i="2"/>
  <c r="G31" i="2"/>
  <c r="F31" i="2"/>
  <c r="E31" i="2"/>
  <c r="B31" i="2"/>
  <c r="G30" i="2"/>
  <c r="F30" i="2"/>
  <c r="E30" i="2"/>
  <c r="B30" i="2"/>
  <c r="G29" i="2"/>
  <c r="F29" i="2"/>
  <c r="E29" i="2"/>
  <c r="B29" i="2"/>
  <c r="G28" i="2"/>
  <c r="F28" i="2"/>
  <c r="E28" i="2"/>
  <c r="B28" i="2"/>
  <c r="G27" i="2"/>
  <c r="F27" i="2"/>
  <c r="E27" i="2"/>
  <c r="B27" i="2"/>
  <c r="G26" i="2"/>
  <c r="F26" i="2"/>
  <c r="E26" i="2"/>
  <c r="B26" i="2"/>
  <c r="G25" i="2"/>
  <c r="F25" i="2"/>
  <c r="E25" i="2"/>
  <c r="B25" i="2"/>
  <c r="G24" i="2"/>
  <c r="F24" i="2"/>
  <c r="E24" i="2"/>
  <c r="B24" i="2"/>
  <c r="G23" i="2"/>
  <c r="F23" i="2"/>
  <c r="E23" i="2"/>
  <c r="B23" i="2"/>
  <c r="G22" i="2"/>
  <c r="F22" i="2"/>
  <c r="E22" i="2"/>
  <c r="B22" i="2"/>
  <c r="G21" i="2"/>
  <c r="F21" i="2"/>
  <c r="E21" i="2"/>
  <c r="B21" i="2"/>
  <c r="G20" i="2"/>
  <c r="F20" i="2"/>
  <c r="E20" i="2"/>
  <c r="B20" i="2"/>
  <c r="G19" i="2"/>
  <c r="F19" i="2"/>
  <c r="E19" i="2"/>
  <c r="B19" i="2"/>
  <c r="G18" i="2"/>
  <c r="F18" i="2"/>
  <c r="E18" i="2"/>
  <c r="B18" i="2"/>
  <c r="G17" i="2"/>
  <c r="F17" i="2"/>
  <c r="E17" i="2"/>
  <c r="B17" i="2"/>
  <c r="G16" i="2"/>
  <c r="F16" i="2"/>
  <c r="E16" i="2"/>
  <c r="B16" i="2"/>
  <c r="G15" i="2"/>
  <c r="F15" i="2"/>
  <c r="E15" i="2"/>
  <c r="B15" i="2"/>
  <c r="G14" i="2"/>
  <c r="F14" i="2"/>
  <c r="E14" i="2"/>
  <c r="B14" i="2"/>
  <c r="G13" i="2"/>
  <c r="F13" i="2"/>
  <c r="E13" i="2"/>
  <c r="B13" i="2"/>
  <c r="G12" i="2"/>
  <c r="F12" i="2"/>
  <c r="E12" i="2"/>
  <c r="B12" i="2"/>
  <c r="D9" i="2"/>
  <c r="D8" i="2"/>
  <c r="E6" i="2"/>
  <c r="H5" i="2"/>
  <c r="I34" i="3"/>
  <c r="H34" i="3"/>
  <c r="G34" i="3"/>
  <c r="F34" i="3"/>
  <c r="E34" i="3"/>
  <c r="B34" i="3"/>
  <c r="I33" i="3"/>
  <c r="H33" i="3"/>
  <c r="G33" i="3"/>
  <c r="F33" i="3"/>
  <c r="E33" i="3"/>
  <c r="B33" i="3"/>
  <c r="I32" i="3"/>
  <c r="H32" i="3"/>
  <c r="G32" i="3"/>
  <c r="F32" i="3"/>
  <c r="E32" i="3"/>
  <c r="B32" i="3"/>
  <c r="I31" i="3"/>
  <c r="H31" i="3"/>
  <c r="G31" i="3"/>
  <c r="F31" i="3"/>
  <c r="E31" i="3"/>
  <c r="B31" i="3"/>
  <c r="I30" i="3"/>
  <c r="H30" i="3"/>
  <c r="G30" i="3"/>
  <c r="F30" i="3"/>
  <c r="E30" i="3"/>
  <c r="B30" i="3"/>
  <c r="I29" i="3"/>
  <c r="H29" i="3"/>
  <c r="G29" i="3"/>
  <c r="F29" i="3"/>
  <c r="E29" i="3"/>
  <c r="B29" i="3"/>
  <c r="I28" i="3"/>
  <c r="H28" i="3"/>
  <c r="G28" i="3"/>
  <c r="F28" i="3"/>
  <c r="E28" i="3"/>
  <c r="B28" i="3"/>
  <c r="I27" i="3"/>
  <c r="H27" i="3"/>
  <c r="G27" i="3"/>
  <c r="F27" i="3"/>
  <c r="E27" i="3"/>
  <c r="B27" i="3"/>
  <c r="I26" i="3"/>
  <c r="H26" i="3"/>
  <c r="G26" i="3"/>
  <c r="F26" i="3"/>
  <c r="E26" i="3"/>
  <c r="B26" i="3"/>
  <c r="I25" i="3"/>
  <c r="H25" i="3"/>
  <c r="G25" i="3"/>
  <c r="F25" i="3"/>
  <c r="E25" i="3"/>
  <c r="B25" i="3"/>
  <c r="I24" i="3"/>
  <c r="H24" i="3"/>
  <c r="G24" i="3"/>
  <c r="F24" i="3"/>
  <c r="E24" i="3"/>
  <c r="B24" i="3"/>
  <c r="I23" i="3"/>
  <c r="H23" i="3"/>
  <c r="G23" i="3"/>
  <c r="F23" i="3"/>
  <c r="E23" i="3"/>
  <c r="B23" i="3"/>
  <c r="I22" i="3"/>
  <c r="H22" i="3"/>
  <c r="G22" i="3"/>
  <c r="F22" i="3"/>
  <c r="E22" i="3"/>
  <c r="B22" i="3"/>
  <c r="I21" i="3"/>
  <c r="H21" i="3"/>
  <c r="G21" i="3"/>
  <c r="F21" i="3"/>
  <c r="E21" i="3"/>
  <c r="B21" i="3"/>
  <c r="I20" i="3"/>
  <c r="H20" i="3"/>
  <c r="G20" i="3"/>
  <c r="F20" i="3"/>
  <c r="E20" i="3"/>
  <c r="B20" i="3"/>
  <c r="I19" i="3"/>
  <c r="H19" i="3"/>
  <c r="G19" i="3"/>
  <c r="F19" i="3"/>
  <c r="E19" i="3"/>
  <c r="B19" i="3"/>
  <c r="I18" i="3"/>
  <c r="H18" i="3"/>
  <c r="G18" i="3"/>
  <c r="F18" i="3"/>
  <c r="E18" i="3"/>
  <c r="B18" i="3"/>
  <c r="I17" i="3"/>
  <c r="H17" i="3"/>
  <c r="G17" i="3"/>
  <c r="F17" i="3"/>
  <c r="E17" i="3"/>
  <c r="B17" i="3"/>
  <c r="I16" i="3"/>
  <c r="H16" i="3"/>
  <c r="G16" i="3"/>
  <c r="F16" i="3"/>
  <c r="E16" i="3"/>
  <c r="B16" i="3"/>
  <c r="I15" i="3"/>
  <c r="H15" i="3"/>
  <c r="G15" i="3"/>
  <c r="F15" i="3"/>
  <c r="E15" i="3"/>
  <c r="B15" i="3"/>
  <c r="I14" i="3"/>
  <c r="H14" i="3"/>
  <c r="G14" i="3"/>
  <c r="F14" i="3"/>
  <c r="E14" i="3"/>
  <c r="B14" i="3"/>
  <c r="I13" i="3"/>
  <c r="H13" i="3"/>
  <c r="G13" i="3"/>
  <c r="F13" i="3"/>
  <c r="E13" i="3"/>
  <c r="B13" i="3"/>
  <c r="I12" i="3"/>
  <c r="H12" i="3"/>
  <c r="G12" i="3"/>
  <c r="F12" i="3"/>
  <c r="E12" i="3"/>
  <c r="B12" i="3"/>
  <c r="D9" i="3"/>
  <c r="D8" i="3"/>
  <c r="E6" i="3"/>
  <c r="J5" i="3"/>
  <c r="K127" i="6"/>
  <c r="K126" i="6"/>
  <c r="K125" i="6"/>
  <c r="K124" i="6"/>
  <c r="K123" i="6"/>
  <c r="K122" i="6"/>
  <c r="K121" i="6"/>
  <c r="K120" i="6"/>
  <c r="K119" i="6"/>
  <c r="K118" i="6"/>
  <c r="K117" i="6"/>
  <c r="K116" i="6"/>
  <c r="K115" i="6"/>
  <c r="K114" i="6"/>
  <c r="K113" i="6"/>
  <c r="K112" i="6"/>
  <c r="K111" i="6"/>
  <c r="K110" i="6"/>
  <c r="K109" i="6"/>
  <c r="K108" i="6"/>
  <c r="K107" i="6"/>
  <c r="K106" i="6"/>
  <c r="K105" i="6"/>
  <c r="K104" i="6"/>
  <c r="K103" i="6"/>
  <c r="K102" i="6"/>
  <c r="K101" i="6"/>
  <c r="K100" i="6"/>
  <c r="K99" i="6"/>
  <c r="K98" i="6"/>
  <c r="K97" i="6"/>
  <c r="K96" i="6"/>
  <c r="K95" i="6"/>
  <c r="K94" i="6"/>
  <c r="K93" i="6"/>
  <c r="K92" i="6"/>
  <c r="K91" i="6"/>
  <c r="K90" i="6"/>
  <c r="K89" i="6"/>
  <c r="K88" i="6"/>
  <c r="K87" i="6"/>
  <c r="K86" i="6"/>
  <c r="K85" i="6"/>
  <c r="K84" i="6"/>
  <c r="K83" i="6"/>
  <c r="K82" i="6"/>
  <c r="K81" i="6"/>
  <c r="K80" i="6"/>
  <c r="K79" i="6"/>
  <c r="K78" i="6"/>
  <c r="K77" i="6"/>
  <c r="K76" i="6"/>
  <c r="K75" i="6"/>
  <c r="K74" i="6"/>
  <c r="K73" i="6"/>
  <c r="K72" i="6"/>
  <c r="K71" i="6"/>
  <c r="K70" i="6"/>
  <c r="K69" i="6"/>
  <c r="K68" i="6"/>
  <c r="K67" i="6"/>
  <c r="K66" i="6"/>
  <c r="K65" i="6"/>
  <c r="K64" i="6"/>
  <c r="K63" i="6"/>
  <c r="K62" i="6"/>
  <c r="K61" i="6"/>
  <c r="K60" i="6"/>
  <c r="K59" i="6"/>
  <c r="K58" i="6"/>
  <c r="K57" i="6"/>
  <c r="K56" i="6"/>
  <c r="K55" i="6"/>
  <c r="K54" i="6"/>
  <c r="K53" i="6"/>
  <c r="K52" i="6"/>
  <c r="K51" i="6"/>
  <c r="K50" i="6"/>
  <c r="K49" i="6"/>
  <c r="K48" i="6"/>
  <c r="K47" i="6"/>
  <c r="K46" i="6"/>
  <c r="K45" i="6"/>
  <c r="K44" i="6"/>
  <c r="K43" i="6"/>
  <c r="K42" i="6"/>
  <c r="K41" i="6"/>
  <c r="K40" i="6"/>
  <c r="K39" i="6"/>
  <c r="K38" i="6"/>
  <c r="K37" i="6"/>
  <c r="K36" i="6"/>
  <c r="K35" i="6"/>
  <c r="K34" i="6"/>
  <c r="F1" i="6"/>
  <c r="E31" i="4"/>
  <c r="H17" i="4"/>
  <c r="H13" i="4"/>
  <c r="A12" i="3"/>
  <c r="A13" i="2"/>
  <c r="A14" i="2" s="1"/>
  <c r="A12" i="2"/>
  <c r="I1" i="3" l="1"/>
  <c r="F31" i="4"/>
  <c r="H26" i="4"/>
  <c r="H18" i="4"/>
  <c r="H10" i="4"/>
  <c r="G31" i="4"/>
  <c r="H8" i="4"/>
  <c r="H24" i="4"/>
  <c r="H15" i="4"/>
  <c r="H23" i="4"/>
  <c r="H7" i="4"/>
  <c r="H20" i="4"/>
  <c r="H27" i="4"/>
  <c r="H14" i="4"/>
  <c r="H21" i="4"/>
  <c r="H28" i="4"/>
  <c r="H11" i="4"/>
  <c r="H22" i="4"/>
  <c r="H25" i="4"/>
  <c r="H29" i="4"/>
  <c r="H12" i="4"/>
  <c r="H19" i="4"/>
  <c r="H30" i="4"/>
  <c r="H9" i="4"/>
  <c r="H16" i="4"/>
  <c r="I35" i="3"/>
  <c r="G35" i="2"/>
  <c r="G35" i="3"/>
  <c r="H6" i="4"/>
  <c r="A15" i="2"/>
  <c r="A13" i="3"/>
  <c r="H31" i="4" l="1"/>
  <c r="A16" i="2"/>
  <c r="A14" i="3"/>
  <c r="A15" i="3" s="1"/>
  <c r="A17" i="2" l="1"/>
  <c r="A18" i="2" s="1"/>
  <c r="A16" i="3"/>
  <c r="A19" i="2" l="1"/>
  <c r="A17" i="3"/>
  <c r="A18" i="3" s="1"/>
  <c r="A20" i="2" l="1"/>
  <c r="A19" i="3"/>
  <c r="A20" i="3" s="1"/>
  <c r="A21" i="2" l="1"/>
  <c r="A21" i="3"/>
  <c r="A22" i="2" l="1"/>
  <c r="A22" i="3"/>
  <c r="A23" i="2" l="1"/>
  <c r="A23" i="3"/>
  <c r="A24" i="2" l="1"/>
  <c r="A24" i="3"/>
  <c r="A25" i="2" l="1"/>
  <c r="A26" i="2" s="1"/>
  <c r="A27" i="2" s="1"/>
  <c r="A28" i="2" s="1"/>
  <c r="A29" i="2" s="1"/>
  <c r="A30" i="2" s="1"/>
  <c r="A31" i="2" s="1"/>
  <c r="A32" i="2" s="1"/>
  <c r="A33" i="2" s="1"/>
  <c r="A34" i="2" s="1"/>
  <c r="A25" i="3"/>
  <c r="A26" i="3" l="1"/>
  <c r="A27" i="3" s="1"/>
  <c r="A28" i="3" s="1"/>
  <c r="A29" i="3" l="1"/>
  <c r="A30" i="3" s="1"/>
  <c r="A31" i="3" s="1"/>
  <c r="A32" i="3" s="1"/>
  <c r="A33" i="3" l="1"/>
  <c r="A34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Giang Home PC</author>
  </authors>
  <commentList>
    <comment ref="B2" authorId="0" shapeId="0" xr:uid="{7852F2FD-F3E7-4936-8FC2-150415824C9B}">
      <text>
        <r>
          <rPr>
            <sz val="9"/>
            <color indexed="81"/>
            <rFont val="Tahoma"/>
            <family val="2"/>
          </rPr>
          <t>Khai báo như ô A2 có nghĩa là đối chiếu cả Cột C và Cột D, và Dành 30 dòng Đầu của Sheet Bảng kê làm Dữ liệu trung gian
Nếu chỉ đối chiếu 1 cột thì khai báo C|30</t>
        </r>
      </text>
    </comment>
    <comment ref="B3" authorId="0" shapeId="0" xr:uid="{3C663724-EB0B-4955-A28A-A3EAC98F7FB6}">
      <text>
        <r>
          <rPr>
            <b/>
            <sz val="9"/>
            <color indexed="81"/>
            <rFont val="Tahoma"/>
            <family val="2"/>
          </rPr>
          <t>Dong Số 3 để khai báo Ẩn dòng tự động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4" authorId="0" shapeId="0" xr:uid="{9748ECF7-0D1C-41C5-979A-E4E640D1570C}">
      <text>
        <r>
          <rPr>
            <b/>
            <sz val="9"/>
            <color indexed="81"/>
            <rFont val="Tahoma"/>
            <charset val="1"/>
          </rPr>
          <t>Nâng cao: khai báo như thế này để trả Tên Sheet vào Sheet Mẫu</t>
        </r>
      </text>
    </comment>
  </commentList>
</comments>
</file>

<file path=xl/sharedStrings.xml><?xml version="1.0" encoding="utf-8"?>
<sst xmlns="http://schemas.openxmlformats.org/spreadsheetml/2006/main" count="678" uniqueCount="111">
  <si>
    <t>F33:F500</t>
  </si>
  <si>
    <t>NhapXuatTon_C</t>
  </si>
  <si>
    <t>NhapXuatTon_D</t>
  </si>
  <si>
    <t>PN</t>
  </si>
  <si>
    <t>Nhập kho</t>
  </si>
  <si>
    <t>HH008</t>
  </si>
  <si>
    <t>Bơm dầu thủy lực</t>
  </si>
  <si>
    <t>Cái</t>
  </si>
  <si>
    <t>Anh Tuấn</t>
  </si>
  <si>
    <t>HH023</t>
  </si>
  <si>
    <t>Máy sấy khí</t>
  </si>
  <si>
    <t>HH024</t>
  </si>
  <si>
    <t>Palan chạy điện</t>
  </si>
  <si>
    <t>HH025</t>
  </si>
  <si>
    <t>Máy hàn tig</t>
  </si>
  <si>
    <t>STT</t>
  </si>
  <si>
    <t>Ngày</t>
  </si>
  <si>
    <t>Nhập/Xuất</t>
  </si>
  <si>
    <t>Số</t>
  </si>
  <si>
    <t>Diễn giải</t>
  </si>
  <si>
    <t>Mã hàng</t>
  </si>
  <si>
    <t>Tên hàng hóa</t>
  </si>
  <si>
    <t>Đơn vị</t>
  </si>
  <si>
    <t>Số lượng</t>
  </si>
  <si>
    <t>Giá mua</t>
  </si>
  <si>
    <t>Thành tiền</t>
  </si>
  <si>
    <t>Người nhập/xuất</t>
  </si>
  <si>
    <t>HH002</t>
  </si>
  <si>
    <t>Bình tích áp 2m³</t>
  </si>
  <si>
    <t>HH011</t>
  </si>
  <si>
    <t>Cáp ĐK 20 x 1,5</t>
  </si>
  <si>
    <t>Mét</t>
  </si>
  <si>
    <t>HH013</t>
  </si>
  <si>
    <t>Cáp ĐK 30 x 1,5</t>
  </si>
  <si>
    <t/>
  </si>
  <si>
    <t>HH012</t>
  </si>
  <si>
    <t>Cáp Điện 240</t>
  </si>
  <si>
    <t>HH018</t>
  </si>
  <si>
    <t>Máy hàn điểm</t>
  </si>
  <si>
    <t>HH019</t>
  </si>
  <si>
    <t>Máy nén khí trục vít 15 kw</t>
  </si>
  <si>
    <t>HH022</t>
  </si>
  <si>
    <t>Xi Lanh Thuỷ lực</t>
  </si>
  <si>
    <t>HH001</t>
  </si>
  <si>
    <t>Bình không khí nén 4000 lít</t>
  </si>
  <si>
    <t xml:space="preserve">Chiếc  </t>
  </si>
  <si>
    <t>PX</t>
  </si>
  <si>
    <t>Xuất kho</t>
  </si>
  <si>
    <t>HH014</t>
  </si>
  <si>
    <t>Động cơ bơm thủy lực</t>
  </si>
  <si>
    <t>Anh Minh</t>
  </si>
  <si>
    <t>HH006</t>
  </si>
  <si>
    <t>Bơm dầu</t>
  </si>
  <si>
    <t>HH007</t>
  </si>
  <si>
    <t>Bơm nước 15 KW</t>
  </si>
  <si>
    <t>HH010</t>
  </si>
  <si>
    <t>Cáp ĐK 10 x 1,5</t>
  </si>
  <si>
    <t>HH009</t>
  </si>
  <si>
    <t>Bộ nạp ắc quy</t>
  </si>
  <si>
    <t>HH015</t>
  </si>
  <si>
    <t>Động cơ liền hộp số</t>
  </si>
  <si>
    <t>HH005</t>
  </si>
  <si>
    <t>Bộ chia dầu</t>
  </si>
  <si>
    <t xml:space="preserve">Bộ  </t>
  </si>
  <si>
    <t>HH003</t>
  </si>
  <si>
    <t>Bộ lọc dầu</t>
  </si>
  <si>
    <t>HH020</t>
  </si>
  <si>
    <t>Máy nén khí CS 37KW</t>
  </si>
  <si>
    <t>HH021</t>
  </si>
  <si>
    <t>Thanh dầu áp lực</t>
  </si>
  <si>
    <t>HH016</t>
  </si>
  <si>
    <t>Động cơ 1 chiều</t>
  </si>
  <si>
    <t>HH004</t>
  </si>
  <si>
    <t>Bộ lọc khí</t>
  </si>
  <si>
    <t>HH017</t>
  </si>
  <si>
    <t>Lọc tách dầu</t>
  </si>
  <si>
    <t>CÔNG TY CỔ PHẦN MYEXCEL</t>
  </si>
  <si>
    <t>Mẫu số : 02-VT</t>
  </si>
  <si>
    <t>Bắc Từ Liêm - Hà Nội</t>
  </si>
  <si>
    <t xml:space="preserve">  PHIẾU XUẤT KHO</t>
  </si>
  <si>
    <t>Liên : 1</t>
  </si>
  <si>
    <t>Số :</t>
  </si>
  <si>
    <t>Người nhận</t>
  </si>
  <si>
    <t xml:space="preserve"> </t>
  </si>
  <si>
    <t>Lý do</t>
  </si>
  <si>
    <t>Số TT</t>
  </si>
  <si>
    <t>Ghi chú</t>
  </si>
  <si>
    <t>CỘNG</t>
  </si>
  <si>
    <t>Người lập phiếu</t>
  </si>
  <si>
    <t>Người nhận hàng</t>
  </si>
  <si>
    <t>Thủ trưởng đơn vị</t>
  </si>
  <si>
    <t>(Ký, họ tên)</t>
  </si>
  <si>
    <t xml:space="preserve">  PHIẾU NHẬP KHO</t>
  </si>
  <si>
    <t>ĐVT</t>
  </si>
  <si>
    <t>Tồn đầu</t>
  </si>
  <si>
    <t>Nhập trong kỳ</t>
  </si>
  <si>
    <t>Xuất trong kỳ</t>
  </si>
  <si>
    <t>Tồn cuối kỳ</t>
  </si>
  <si>
    <t xml:space="preserve">Hà Nội, ngày 31 tháng 01 năm </t>
  </si>
  <si>
    <t>Người lập</t>
  </si>
  <si>
    <t>kế toán trưởng</t>
  </si>
  <si>
    <t>Người phê duyệt</t>
  </si>
  <si>
    <t>BangKe</t>
  </si>
  <si>
    <t>C|D|30</t>
  </si>
  <si>
    <t>PhieuNhap|G12:G34</t>
  </si>
  <si>
    <t>PhieuXuat|G12:G34</t>
  </si>
  <si>
    <t>BẢNG KÊ NHẬP KHO, XUẤT KHO THÁNG 1</t>
  </si>
  <si>
    <t>BÁO CÁO NHẬP XUẤT TỒN THÁNG 1</t>
  </si>
  <si>
    <t>website: MyExcel.vn</t>
  </si>
  <si>
    <t>PhieuNhap|L1</t>
  </si>
  <si>
    <t>PhieuXuat|L1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</si>
</sst>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000000"/>
    <numFmt numFmtId="165" formatCode="_(* #,##0_);_(* \(#,##0\);_(* &quot;-&quot;??_);_(@_)"/>
    <numFmt numFmtId="166" formatCode="\P\N\K\ 00"/>
    <numFmt numFmtId="167" formatCode="dd/mm"/>
    <numFmt numFmtId="168" formatCode="_(* #,##0.00_);_(* \(#,##0.00\);_(* &quot;-&quot;??_);_(@_)"/>
    <numFmt numFmtId="169" formatCode="_(* #,##0_);_(* \(#,##0\);_(* &quot;-&quot;_);_(@_)"/>
  </numFmts>
  <fonts count="31" x14ac:knownFonts="1">
    <font>
      <sz val="10"/>
      <color rgb="FF000000"/>
      <name val="Aptos Narrow"/>
      <scheme val="minor"/>
    </font>
    <font>
      <sz val="12"/>
      <color theme="0"/>
      <name val="Times New Roman"/>
      <family val="1"/>
    </font>
    <font>
      <sz val="12"/>
      <color rgb="FF000000"/>
      <name val="Times New Roman"/>
      <family val="1"/>
    </font>
    <font>
      <b/>
      <sz val="14"/>
      <color theme="4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sz val="12"/>
      <color theme="4"/>
      <name val="Times New Roman"/>
      <family val="1"/>
    </font>
    <font>
      <b/>
      <sz val="9"/>
      <color theme="1"/>
      <name val="Times New Roman"/>
      <family val="1"/>
    </font>
    <font>
      <sz val="14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0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i/>
      <sz val="12"/>
      <color theme="1"/>
      <name val="Times New Roman"/>
      <family val="1"/>
    </font>
    <font>
      <b/>
      <sz val="9"/>
      <color rgb="FF002060"/>
      <name val="Times New Roman"/>
      <family val="1"/>
    </font>
    <font>
      <sz val="14"/>
      <color rgb="FF002060"/>
      <name val="Times New Roman"/>
      <family val="1"/>
    </font>
    <font>
      <b/>
      <sz val="10"/>
      <color rgb="FF002060"/>
      <name val="Times New Roman"/>
      <family val="1"/>
    </font>
    <font>
      <b/>
      <sz val="14"/>
      <color rgb="FF002060"/>
      <name val="Times New Roman"/>
      <family val="1"/>
    </font>
    <font>
      <b/>
      <sz val="16"/>
      <color rgb="FF002060"/>
      <name val="Times New Roman"/>
      <family val="1"/>
    </font>
    <font>
      <sz val="12"/>
      <color rgb="FF002060"/>
      <name val="Times New Roman"/>
      <family val="1"/>
    </font>
    <font>
      <b/>
      <sz val="12"/>
      <color rgb="FF002060"/>
      <name val="Times New Roman"/>
      <family val="1"/>
    </font>
    <font>
      <i/>
      <sz val="12"/>
      <color rgb="FF002060"/>
      <name val="Times New Roman"/>
      <family val="1"/>
    </font>
    <font>
      <sz val="12"/>
      <color rgb="FF0000FF"/>
      <name val="Times New Roman"/>
      <family val="1"/>
    </font>
    <font>
      <b/>
      <sz val="12"/>
      <color theme="4"/>
      <name val="Times New Roman"/>
      <family val="1"/>
    </font>
    <font>
      <sz val="10"/>
      <color rgb="FF000000"/>
      <name val="Aptos Narrow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Tahoma"/>
      <charset val="1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249977111117893"/>
        <bgColor rgb="FFFF9900"/>
      </patternFill>
    </fill>
    <fill>
      <patternFill patternType="solid">
        <fgColor theme="0" tint="-0.14999847407452621"/>
        <bgColor rgb="FFCCFFCC"/>
      </patternFill>
    </fill>
    <fill>
      <patternFill patternType="solid">
        <fgColor theme="0" tint="-0.14999847407452621"/>
        <bgColor rgb="FFCC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C0C0"/>
        <bgColor rgb="FFC0C0C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1" fillId="2" borderId="0" xfId="0" applyFont="1" applyFill="1"/>
    <xf numFmtId="1" fontId="1" fillId="2" borderId="0" xfId="0" applyNumberFormat="1" applyFont="1" applyFill="1" applyAlignment="1">
      <alignment horizontal="center" vertical="center"/>
    </xf>
    <xf numFmtId="14" fontId="0" fillId="0" borderId="0" xfId="0" applyNumberFormat="1"/>
    <xf numFmtId="0" fontId="2" fillId="0" borderId="0" xfId="0" applyFont="1"/>
    <xf numFmtId="14" fontId="4" fillId="0" borderId="0" xfId="0" applyNumberFormat="1" applyFont="1"/>
    <xf numFmtId="164" fontId="4" fillId="0" borderId="0" xfId="0" applyNumberFormat="1" applyFont="1"/>
    <xf numFmtId="1" fontId="4" fillId="0" borderId="0" xfId="0" applyNumberFormat="1" applyFont="1" applyAlignment="1">
      <alignment horizontal="center" vertical="center"/>
    </xf>
    <xf numFmtId="0" fontId="4" fillId="0" borderId="0" xfId="0" applyFont="1"/>
    <xf numFmtId="0" fontId="5" fillId="0" borderId="1" xfId="0" applyFont="1" applyBorder="1"/>
    <xf numFmtId="0" fontId="6" fillId="0" borderId="1" xfId="0" applyFont="1" applyBorder="1" applyAlignment="1">
      <alignment vertical="center"/>
    </xf>
    <xf numFmtId="165" fontId="4" fillId="0" borderId="0" xfId="0" applyNumberFormat="1" applyFont="1"/>
    <xf numFmtId="0" fontId="7" fillId="3" borderId="2" xfId="0" applyFont="1" applyFill="1" applyBorder="1" applyAlignment="1">
      <alignment vertical="center" wrapText="1"/>
    </xf>
    <xf numFmtId="166" fontId="8" fillId="4" borderId="3" xfId="0" applyNumberFormat="1" applyFont="1" applyFill="1" applyBorder="1" applyAlignment="1">
      <alignment vertical="center" wrapText="1"/>
    </xf>
    <xf numFmtId="0" fontId="8" fillId="3" borderId="3" xfId="0" applyFont="1" applyFill="1" applyBorder="1" applyAlignment="1">
      <alignment vertical="center" wrapText="1"/>
    </xf>
    <xf numFmtId="1" fontId="8" fillId="4" borderId="3" xfId="0" applyNumberFormat="1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vertical="center" wrapText="1"/>
    </xf>
    <xf numFmtId="167" fontId="8" fillId="4" borderId="3" xfId="0" applyNumberFormat="1" applyFont="1" applyFill="1" applyBorder="1" applyAlignment="1">
      <alignment vertical="center" wrapText="1"/>
    </xf>
    <xf numFmtId="165" fontId="8" fillId="4" borderId="3" xfId="0" applyNumberFormat="1" applyFont="1" applyFill="1" applyBorder="1" applyAlignment="1">
      <alignment vertical="center" wrapText="1"/>
    </xf>
    <xf numFmtId="0" fontId="8" fillId="4" borderId="4" xfId="0" applyFont="1" applyFill="1" applyBorder="1" applyAlignment="1">
      <alignment vertical="center" wrapText="1"/>
    </xf>
    <xf numFmtId="3" fontId="2" fillId="0" borderId="5" xfId="0" applyNumberFormat="1" applyFont="1" applyBorder="1" applyAlignment="1">
      <alignment horizontal="center" vertical="center"/>
    </xf>
    <xf numFmtId="14" fontId="4" fillId="0" borderId="6" xfId="0" applyNumberFormat="1" applyFont="1" applyBorder="1" applyAlignment="1">
      <alignment horizontal="center" vertical="center"/>
    </xf>
    <xf numFmtId="164" fontId="9" fillId="0" borderId="6" xfId="0" applyNumberFormat="1" applyFont="1" applyBorder="1" applyAlignment="1">
      <alignment horizontal="left" vertical="center"/>
    </xf>
    <xf numFmtId="1" fontId="9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49" fontId="4" fillId="0" borderId="6" xfId="0" applyNumberFormat="1" applyFont="1" applyBorder="1" applyAlignment="1">
      <alignment horizontal="left" vertical="center"/>
    </xf>
    <xf numFmtId="165" fontId="4" fillId="0" borderId="6" xfId="0" applyNumberFormat="1" applyFont="1" applyBorder="1" applyAlignment="1">
      <alignment horizontal="left" vertical="center"/>
    </xf>
    <xf numFmtId="3" fontId="4" fillId="0" borderId="6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horizontal="left" vertical="center"/>
    </xf>
    <xf numFmtId="164" fontId="4" fillId="0" borderId="6" xfId="0" applyNumberFormat="1" applyFont="1" applyBorder="1" applyAlignment="1">
      <alignment horizontal="left" vertical="center"/>
    </xf>
    <xf numFmtId="1" fontId="4" fillId="0" borderId="6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right" vertical="center"/>
    </xf>
    <xf numFmtId="3" fontId="2" fillId="0" borderId="8" xfId="0" applyNumberFormat="1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left" vertical="center"/>
    </xf>
    <xf numFmtId="1" fontId="4" fillId="0" borderId="9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49" fontId="4" fillId="0" borderId="9" xfId="0" applyNumberFormat="1" applyFont="1" applyBorder="1" applyAlignment="1">
      <alignment horizontal="left" vertical="center"/>
    </xf>
    <xf numFmtId="165" fontId="4" fillId="0" borderId="9" xfId="0" applyNumberFormat="1" applyFont="1" applyBorder="1" applyAlignment="1">
      <alignment horizontal="left" vertical="center"/>
    </xf>
    <xf numFmtId="3" fontId="4" fillId="0" borderId="9" xfId="0" applyNumberFormat="1" applyFont="1" applyBorder="1" applyAlignment="1">
      <alignment horizontal="right" vertical="center"/>
    </xf>
    <xf numFmtId="3" fontId="2" fillId="0" borderId="9" xfId="0" applyNumberFormat="1" applyFont="1" applyBorder="1" applyAlignment="1">
      <alignment horizontal="right" vertical="center"/>
    </xf>
    <xf numFmtId="0" fontId="4" fillId="0" borderId="10" xfId="0" applyFont="1" applyBorder="1" applyAlignment="1">
      <alignment horizontal="left" vertical="center"/>
    </xf>
    <xf numFmtId="3" fontId="2" fillId="3" borderId="11" xfId="0" applyNumberFormat="1" applyFont="1" applyFill="1" applyBorder="1" applyAlignment="1">
      <alignment horizontal="right" vertical="center"/>
    </xf>
    <xf numFmtId="14" fontId="2" fillId="3" borderId="12" xfId="0" applyNumberFormat="1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left" vertical="center"/>
    </xf>
    <xf numFmtId="1" fontId="2" fillId="3" borderId="12" xfId="0" applyNumberFormat="1" applyFont="1" applyFill="1" applyBorder="1" applyAlignment="1">
      <alignment horizontal="center" vertical="center"/>
    </xf>
    <xf numFmtId="49" fontId="2" fillId="3" borderId="12" xfId="0" applyNumberFormat="1" applyFont="1" applyFill="1" applyBorder="1" applyAlignment="1">
      <alignment horizontal="left" vertical="center"/>
    </xf>
    <xf numFmtId="3" fontId="2" fillId="3" borderId="12" xfId="0" applyNumberFormat="1" applyFont="1" applyFill="1" applyBorder="1" applyAlignment="1">
      <alignment horizontal="right" vertical="center"/>
    </xf>
    <xf numFmtId="0" fontId="2" fillId="3" borderId="13" xfId="0" applyFont="1" applyFill="1" applyBorder="1" applyAlignment="1">
      <alignment horizontal="left" vertical="center"/>
    </xf>
    <xf numFmtId="1" fontId="2" fillId="0" borderId="0" xfId="0" applyNumberFormat="1" applyFont="1" applyAlignment="1">
      <alignment horizontal="center" vertical="center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vertical="top"/>
    </xf>
    <xf numFmtId="0" fontId="14" fillId="0" borderId="0" xfId="0" applyFont="1" applyAlignment="1">
      <alignment horizontal="center"/>
    </xf>
    <xf numFmtId="165" fontId="11" fillId="0" borderId="0" xfId="0" applyNumberFormat="1" applyFont="1"/>
    <xf numFmtId="165" fontId="1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right"/>
    </xf>
    <xf numFmtId="165" fontId="8" fillId="5" borderId="0" xfId="0" applyNumberFormat="1" applyFont="1" applyFill="1" applyAlignment="1">
      <alignment horizontal="center"/>
    </xf>
    <xf numFmtId="0" fontId="11" fillId="0" borderId="0" xfId="0" applyFont="1" applyAlignment="1">
      <alignment horizontal="left"/>
    </xf>
    <xf numFmtId="14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168" fontId="4" fillId="0" borderId="0" xfId="0" applyNumberFormat="1" applyFont="1" applyAlignment="1">
      <alignment horizontal="center"/>
    </xf>
    <xf numFmtId="0" fontId="8" fillId="0" borderId="0" xfId="0" applyFont="1" applyAlignment="1">
      <alignment horizontal="left"/>
    </xf>
    <xf numFmtId="168" fontId="4" fillId="0" borderId="0" xfId="0" applyNumberFormat="1" applyFont="1"/>
    <xf numFmtId="0" fontId="8" fillId="6" borderId="14" xfId="0" applyFont="1" applyFill="1" applyBorder="1" applyAlignment="1">
      <alignment horizontal="center" vertical="center" wrapText="1"/>
    </xf>
    <xf numFmtId="168" fontId="8" fillId="6" borderId="1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4" fillId="0" borderId="15" xfId="0" applyFont="1" applyBorder="1" applyAlignment="1">
      <alignment horizontal="center"/>
    </xf>
    <xf numFmtId="1" fontId="4" fillId="0" borderId="15" xfId="0" applyNumberFormat="1" applyFont="1" applyBorder="1" applyAlignment="1">
      <alignment horizontal="right"/>
    </xf>
    <xf numFmtId="165" fontId="4" fillId="0" borderId="15" xfId="0" applyNumberFormat="1" applyFont="1" applyBorder="1"/>
    <xf numFmtId="0" fontId="4" fillId="6" borderId="16" xfId="0" applyFont="1" applyFill="1" applyBorder="1" applyAlignment="1">
      <alignment vertical="center"/>
    </xf>
    <xf numFmtId="0" fontId="8" fillId="6" borderId="16" xfId="0" applyFont="1" applyFill="1" applyBorder="1" applyAlignment="1">
      <alignment horizontal="center" vertical="center"/>
    </xf>
    <xf numFmtId="1" fontId="8" fillId="6" borderId="16" xfId="0" applyNumberFormat="1" applyFont="1" applyFill="1" applyBorder="1" applyAlignment="1">
      <alignment horizontal="right" vertical="center"/>
    </xf>
    <xf numFmtId="169" fontId="8" fillId="6" borderId="16" xfId="0" applyNumberFormat="1" applyFont="1" applyFill="1" applyBorder="1" applyAlignment="1">
      <alignment vertical="center"/>
    </xf>
    <xf numFmtId="0" fontId="16" fillId="0" borderId="0" xfId="0" applyFont="1"/>
    <xf numFmtId="0" fontId="8" fillId="0" borderId="0" xfId="0" applyFont="1" applyAlignment="1">
      <alignment horizontal="center"/>
    </xf>
    <xf numFmtId="0" fontId="8" fillId="0" borderId="0" xfId="0" applyFont="1"/>
    <xf numFmtId="168" fontId="11" fillId="0" borderId="0" xfId="0" applyNumberFormat="1" applyFont="1"/>
    <xf numFmtId="0" fontId="17" fillId="0" borderId="0" xfId="0" applyFont="1"/>
    <xf numFmtId="0" fontId="18" fillId="0" borderId="0" xfId="0" applyFont="1"/>
    <xf numFmtId="165" fontId="19" fillId="0" borderId="0" xfId="0" applyNumberFormat="1" applyFont="1"/>
    <xf numFmtId="0" fontId="17" fillId="0" borderId="0" xfId="0" applyFont="1" applyAlignment="1">
      <alignment vertical="top"/>
    </xf>
    <xf numFmtId="0" fontId="20" fillId="0" borderId="0" xfId="0" applyFont="1" applyAlignment="1">
      <alignment horizontal="center"/>
    </xf>
    <xf numFmtId="165" fontId="18" fillId="0" borderId="0" xfId="0" applyNumberFormat="1" applyFont="1"/>
    <xf numFmtId="165" fontId="20" fillId="0" borderId="0" xfId="0" applyNumberFormat="1" applyFont="1" applyAlignment="1">
      <alignment horizontal="center"/>
    </xf>
    <xf numFmtId="0" fontId="22" fillId="0" borderId="0" xfId="0" applyFont="1"/>
    <xf numFmtId="165" fontId="22" fillId="0" borderId="0" xfId="0" applyNumberFormat="1" applyFont="1" applyAlignment="1">
      <alignment horizontal="right"/>
    </xf>
    <xf numFmtId="165" fontId="23" fillId="5" borderId="0" xfId="0" applyNumberFormat="1" applyFont="1" applyFill="1" applyAlignment="1">
      <alignment horizontal="center"/>
    </xf>
    <xf numFmtId="165" fontId="22" fillId="0" borderId="0" xfId="0" applyNumberFormat="1" applyFont="1"/>
    <xf numFmtId="0" fontId="18" fillId="0" borderId="0" xfId="0" applyFont="1" applyAlignment="1">
      <alignment horizontal="left"/>
    </xf>
    <xf numFmtId="14" fontId="22" fillId="0" borderId="0" xfId="0" applyNumberFormat="1" applyFont="1" applyAlignment="1">
      <alignment horizontal="center"/>
    </xf>
    <xf numFmtId="165" fontId="22" fillId="0" borderId="0" xfId="0" applyNumberFormat="1" applyFont="1" applyAlignment="1">
      <alignment horizontal="center"/>
    </xf>
    <xf numFmtId="168" fontId="22" fillId="0" borderId="0" xfId="0" applyNumberFormat="1" applyFont="1" applyAlignment="1">
      <alignment horizontal="center"/>
    </xf>
    <xf numFmtId="0" fontId="23" fillId="0" borderId="0" xfId="0" applyFont="1" applyAlignment="1">
      <alignment horizontal="left"/>
    </xf>
    <xf numFmtId="168" fontId="22" fillId="0" borderId="0" xfId="0" applyNumberFormat="1" applyFont="1"/>
    <xf numFmtId="0" fontId="23" fillId="6" borderId="14" xfId="0" applyFont="1" applyFill="1" applyBorder="1" applyAlignment="1">
      <alignment horizontal="center" vertical="center" wrapText="1"/>
    </xf>
    <xf numFmtId="168" fontId="23" fillId="6" borderId="14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22" fillId="0" borderId="15" xfId="0" applyFont="1" applyBorder="1" applyAlignment="1">
      <alignment horizontal="center"/>
    </xf>
    <xf numFmtId="1" fontId="22" fillId="0" borderId="15" xfId="0" applyNumberFormat="1" applyFont="1" applyBorder="1" applyAlignment="1">
      <alignment horizontal="right"/>
    </xf>
    <xf numFmtId="3" fontId="22" fillId="0" borderId="15" xfId="0" applyNumberFormat="1" applyFont="1" applyBorder="1" applyAlignment="1">
      <alignment horizontal="right"/>
    </xf>
    <xf numFmtId="165" fontId="22" fillId="0" borderId="15" xfId="0" applyNumberFormat="1" applyFont="1" applyBorder="1"/>
    <xf numFmtId="0" fontId="22" fillId="6" borderId="16" xfId="0" applyFont="1" applyFill="1" applyBorder="1" applyAlignment="1">
      <alignment vertical="center"/>
    </xf>
    <xf numFmtId="0" fontId="23" fillId="6" borderId="16" xfId="0" applyFont="1" applyFill="1" applyBorder="1" applyAlignment="1">
      <alignment horizontal="center" vertical="center"/>
    </xf>
    <xf numFmtId="1" fontId="23" fillId="6" borderId="16" xfId="0" applyNumberFormat="1" applyFont="1" applyFill="1" applyBorder="1" applyAlignment="1">
      <alignment horizontal="right" vertical="center"/>
    </xf>
    <xf numFmtId="3" fontId="23" fillId="6" borderId="16" xfId="0" applyNumberFormat="1" applyFont="1" applyFill="1" applyBorder="1" applyAlignment="1">
      <alignment horizontal="right" vertical="center"/>
    </xf>
    <xf numFmtId="169" fontId="23" fillId="6" borderId="16" xfId="0" applyNumberFormat="1" applyFont="1" applyFill="1" applyBorder="1" applyAlignment="1">
      <alignment vertical="center"/>
    </xf>
    <xf numFmtId="0" fontId="24" fillId="0" borderId="0" xfId="0" applyFont="1"/>
    <xf numFmtId="0" fontId="23" fillId="0" borderId="0" xfId="0" applyFont="1"/>
    <xf numFmtId="168" fontId="18" fillId="0" borderId="0" xfId="0" applyNumberFormat="1" applyFont="1"/>
    <xf numFmtId="0" fontId="25" fillId="0" borderId="0" xfId="0" applyFont="1"/>
    <xf numFmtId="165" fontId="6" fillId="0" borderId="0" xfId="0" applyNumberFormat="1" applyFont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49" fontId="8" fillId="4" borderId="3" xfId="0" applyNumberFormat="1" applyFont="1" applyFill="1" applyBorder="1" applyAlignment="1">
      <alignment horizontal="center" vertical="center" wrapText="1"/>
    </xf>
    <xf numFmtId="165" fontId="8" fillId="4" borderId="3" xfId="0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165" fontId="8" fillId="4" borderId="4" xfId="0" applyNumberFormat="1" applyFont="1" applyFill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3" fontId="2" fillId="8" borderId="5" xfId="0" applyNumberFormat="1" applyFont="1" applyFill="1" applyBorder="1" applyAlignment="1">
      <alignment horizontal="center" vertical="center"/>
    </xf>
    <xf numFmtId="0" fontId="4" fillId="8" borderId="6" xfId="0" applyFont="1" applyFill="1" applyBorder="1" applyAlignment="1">
      <alignment horizontal="left" vertical="center"/>
    </xf>
    <xf numFmtId="49" fontId="4" fillId="8" borderId="6" xfId="0" applyNumberFormat="1" applyFont="1" applyFill="1" applyBorder="1" applyAlignment="1">
      <alignment horizontal="left" vertical="center"/>
    </xf>
    <xf numFmtId="165" fontId="4" fillId="8" borderId="6" xfId="0" applyNumberFormat="1" applyFont="1" applyFill="1" applyBorder="1" applyAlignment="1">
      <alignment horizontal="left" vertical="center"/>
    </xf>
    <xf numFmtId="3" fontId="4" fillId="8" borderId="6" xfId="0" applyNumberFormat="1" applyFont="1" applyFill="1" applyBorder="1" applyAlignment="1">
      <alignment horizontal="right" vertical="center"/>
    </xf>
    <xf numFmtId="3" fontId="4" fillId="8" borderId="7" xfId="0" applyNumberFormat="1" applyFont="1" applyFill="1" applyBorder="1" applyAlignment="1">
      <alignment horizontal="right" vertical="center"/>
    </xf>
    <xf numFmtId="0" fontId="8" fillId="9" borderId="12" xfId="0" applyFont="1" applyFill="1" applyBorder="1" applyAlignment="1">
      <alignment horizontal="left" vertical="center"/>
    </xf>
    <xf numFmtId="3" fontId="8" fillId="9" borderId="12" xfId="0" applyNumberFormat="1" applyFont="1" applyFill="1" applyBorder="1" applyAlignment="1">
      <alignment horizontal="right" vertical="center"/>
    </xf>
    <xf numFmtId="3" fontId="8" fillId="9" borderId="13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right"/>
    </xf>
    <xf numFmtId="165" fontId="8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right"/>
    </xf>
    <xf numFmtId="0" fontId="27" fillId="0" borderId="0" xfId="0" applyFont="1"/>
    <xf numFmtId="0" fontId="22" fillId="0" borderId="0" xfId="0" applyFont="1" applyAlignment="1">
      <alignment vertical="top"/>
    </xf>
    <xf numFmtId="0" fontId="3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22" fillId="0" borderId="15" xfId="0" applyFont="1" applyBorder="1" applyAlignment="1">
      <alignment horizontal="left"/>
    </xf>
    <xf numFmtId="0" fontId="22" fillId="0" borderId="15" xfId="0" applyFont="1" applyBorder="1"/>
    <xf numFmtId="0" fontId="23" fillId="6" borderId="16" xfId="0" applyFont="1" applyFill="1" applyBorder="1" applyAlignment="1">
      <alignment horizontal="center" vertical="center"/>
    </xf>
    <xf numFmtId="0" fontId="22" fillId="7" borderId="16" xfId="0" applyFont="1" applyFill="1" applyBorder="1"/>
    <xf numFmtId="0" fontId="23" fillId="0" borderId="0" xfId="0" applyFont="1" applyAlignment="1">
      <alignment horizontal="center"/>
    </xf>
    <xf numFmtId="165" fontId="18" fillId="0" borderId="0" xfId="0" applyNumberFormat="1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left"/>
    </xf>
    <xf numFmtId="0" fontId="22" fillId="0" borderId="0" xfId="0" applyFont="1"/>
    <xf numFmtId="0" fontId="23" fillId="6" borderId="14" xfId="0" applyFont="1" applyFill="1" applyBorder="1" applyAlignment="1">
      <alignment horizontal="center" vertical="center" wrapText="1"/>
    </xf>
    <xf numFmtId="0" fontId="22" fillId="7" borderId="14" xfId="0" applyFont="1" applyFill="1" applyBorder="1"/>
    <xf numFmtId="14" fontId="22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15" xfId="0" applyFont="1" applyBorder="1" applyAlignment="1">
      <alignment horizontal="left"/>
    </xf>
    <xf numFmtId="0" fontId="4" fillId="0" borderId="15" xfId="0" applyFont="1" applyBorder="1"/>
    <xf numFmtId="0" fontId="8" fillId="6" borderId="16" xfId="0" applyFont="1" applyFill="1" applyBorder="1" applyAlignment="1">
      <alignment horizontal="center" vertical="center"/>
    </xf>
    <xf numFmtId="0" fontId="4" fillId="7" borderId="16" xfId="0" applyFont="1" applyFill="1" applyBorder="1"/>
    <xf numFmtId="165" fontId="12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8" fillId="6" borderId="14" xfId="0" applyFont="1" applyFill="1" applyBorder="1" applyAlignment="1">
      <alignment horizontal="center" vertical="center" wrapText="1"/>
    </xf>
    <xf numFmtId="0" fontId="4" fillId="7" borderId="14" xfId="0" applyFont="1" applyFill="1" applyBorder="1"/>
    <xf numFmtId="165" fontId="26" fillId="0" borderId="0" xfId="0" applyNumberFormat="1" applyFont="1" applyAlignment="1">
      <alignment horizontal="center"/>
    </xf>
    <xf numFmtId="0" fontId="2" fillId="0" borderId="0" xfId="0" applyFont="1"/>
    <xf numFmtId="165" fontId="16" fillId="0" borderId="0" xfId="0" applyNumberFormat="1" applyFont="1" applyAlignment="1">
      <alignment horizontal="center"/>
    </xf>
    <xf numFmtId="0" fontId="13" fillId="0" borderId="0" xfId="0" applyNumberFormat="1" applyFont="1"/>
    <xf numFmtId="0" fontId="13" fillId="2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130</xdr:row>
          <xdr:rowOff>0</xdr:rowOff>
        </xdr:from>
        <xdr:to>
          <xdr:col>6</xdr:col>
          <xdr:colOff>167640</xdr:colOff>
          <xdr:row>131</xdr:row>
          <xdr:rowOff>0</xdr:rowOff>
        </xdr:to>
        <xdr:sp macro="" textlink="">
          <xdr:nvSpPr>
            <xdr:cNvPr id="2049" name="MyExcelBox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E600D-69A1-48E8-996B-6F702655C6F3}">
  <sheetPr codeName="Sheet1"/>
  <dimension ref="A1:L137"/>
  <sheetViews>
    <sheetView tabSelected="1" workbookViewId="0">
      <selection activeCell="C44" sqref="C44"/>
    </sheetView>
  </sheetViews>
  <sheetFormatPr defaultRowHeight="15.6" x14ac:dyDescent="0.3"/>
  <cols>
    <col min="1" max="1" width="7.109375" style="4" bestFit="1" customWidth="1"/>
    <col min="2" max="2" width="12.109375" style="4" customWidth="1"/>
    <col min="3" max="3" width="7.33203125" style="4" customWidth="1"/>
    <col min="4" max="4" width="6" style="49" bestFit="1" customWidth="1"/>
    <col min="5" max="5" width="13" style="4" customWidth="1"/>
    <col min="6" max="6" width="10.88671875" style="4" customWidth="1"/>
    <col min="7" max="7" width="43.33203125" style="4" bestFit="1" customWidth="1"/>
    <col min="8" max="8" width="8.6640625" style="4" customWidth="1"/>
    <col min="9" max="9" width="7.21875" style="4" customWidth="1"/>
    <col min="10" max="10" width="13.88671875" style="4" customWidth="1"/>
    <col min="11" max="11" width="17.88671875" style="4" customWidth="1"/>
    <col min="12" max="12" width="9.6640625" style="4" customWidth="1"/>
  </cols>
  <sheetData>
    <row r="1" spans="1:12" x14ac:dyDescent="0.3">
      <c r="A1" s="1" t="s">
        <v>0</v>
      </c>
      <c r="B1" s="1"/>
      <c r="C1" s="1"/>
      <c r="D1" s="2"/>
      <c r="E1" s="1"/>
      <c r="F1" s="1">
        <f>COUNT(NhapXuatTon!B6:D31)</f>
        <v>0</v>
      </c>
      <c r="G1" s="1" t="s">
        <v>1</v>
      </c>
      <c r="H1" s="1" t="s">
        <v>2</v>
      </c>
      <c r="I1" s="1"/>
      <c r="J1" s="1"/>
      <c r="K1" s="1"/>
      <c r="L1" s="1"/>
    </row>
    <row r="2" spans="1:12" hidden="1" x14ac:dyDescent="0.3"/>
    <row r="3" spans="1:12" ht="13.8" hidden="1" x14ac:dyDescent="0.3">
      <c r="A3">
        <v>9</v>
      </c>
      <c r="B3" s="3">
        <v>45659</v>
      </c>
      <c r="C3" t="s">
        <v>46</v>
      </c>
      <c r="D3">
        <v>1</v>
      </c>
      <c r="E3" t="s">
        <v>47</v>
      </c>
      <c r="F3" t="s">
        <v>48</v>
      </c>
      <c r="G3" t="s">
        <v>49</v>
      </c>
      <c r="H3" t="s">
        <v>7</v>
      </c>
      <c r="I3">
        <v>2</v>
      </c>
      <c r="J3"/>
      <c r="K3">
        <v>0</v>
      </c>
      <c r="L3" t="s">
        <v>50</v>
      </c>
    </row>
    <row r="4" spans="1:12" ht="13.8" hidden="1" x14ac:dyDescent="0.3">
      <c r="A4">
        <v>10</v>
      </c>
      <c r="B4" s="3">
        <v>45659</v>
      </c>
      <c r="C4" t="s">
        <v>46</v>
      </c>
      <c r="D4">
        <v>1</v>
      </c>
      <c r="E4" t="s">
        <v>47</v>
      </c>
      <c r="F4" t="s">
        <v>51</v>
      </c>
      <c r="G4" t="s">
        <v>52</v>
      </c>
      <c r="H4" t="s">
        <v>7</v>
      </c>
      <c r="I4">
        <v>3</v>
      </c>
      <c r="J4"/>
      <c r="K4">
        <v>0</v>
      </c>
      <c r="L4" t="s">
        <v>50</v>
      </c>
    </row>
    <row r="5" spans="1:12" ht="13.8" hidden="1" x14ac:dyDescent="0.3">
      <c r="A5"/>
      <c r="B5"/>
      <c r="C5"/>
      <c r="D5"/>
      <c r="E5"/>
      <c r="F5"/>
      <c r="G5"/>
      <c r="H5"/>
      <c r="I5"/>
      <c r="J5"/>
      <c r="K5"/>
      <c r="L5"/>
    </row>
    <row r="6" spans="1:12" ht="13.8" hidden="1" x14ac:dyDescent="0.3">
      <c r="A6"/>
      <c r="B6"/>
      <c r="C6"/>
      <c r="D6"/>
      <c r="E6"/>
      <c r="F6"/>
      <c r="G6"/>
      <c r="H6"/>
      <c r="I6"/>
      <c r="J6"/>
      <c r="K6"/>
      <c r="L6"/>
    </row>
    <row r="7" spans="1:12" ht="13.8" hidden="1" x14ac:dyDescent="0.3">
      <c r="A7"/>
      <c r="B7"/>
      <c r="C7"/>
      <c r="D7"/>
      <c r="E7"/>
      <c r="F7"/>
      <c r="G7"/>
      <c r="H7"/>
      <c r="I7"/>
      <c r="J7"/>
      <c r="K7"/>
      <c r="L7"/>
    </row>
    <row r="8" spans="1:12" ht="13.8" hidden="1" x14ac:dyDescent="0.3">
      <c r="A8"/>
      <c r="B8"/>
      <c r="C8"/>
      <c r="D8"/>
      <c r="E8"/>
      <c r="F8"/>
      <c r="G8"/>
      <c r="H8"/>
      <c r="I8"/>
      <c r="J8"/>
      <c r="K8"/>
      <c r="L8"/>
    </row>
    <row r="9" spans="1:12" ht="13.8" hidden="1" x14ac:dyDescent="0.3">
      <c r="A9"/>
      <c r="B9"/>
      <c r="C9"/>
      <c r="D9"/>
      <c r="E9"/>
      <c r="F9"/>
      <c r="G9"/>
      <c r="H9"/>
      <c r="I9"/>
      <c r="J9"/>
      <c r="K9"/>
      <c r="L9"/>
    </row>
    <row r="10" spans="1:12" ht="13.8" hidden="1" x14ac:dyDescent="0.3">
      <c r="A10"/>
      <c r="B10"/>
      <c r="C10"/>
      <c r="D10"/>
      <c r="E10"/>
      <c r="F10"/>
      <c r="G10"/>
      <c r="H10"/>
      <c r="I10"/>
      <c r="J10"/>
      <c r="K10"/>
      <c r="L10"/>
    </row>
    <row r="11" spans="1:12" ht="13.8" hidden="1" x14ac:dyDescent="0.3">
      <c r="A11"/>
      <c r="B11"/>
      <c r="C11"/>
      <c r="D11"/>
      <c r="E11"/>
      <c r="F11"/>
      <c r="G11"/>
      <c r="H11"/>
      <c r="I11"/>
      <c r="J11"/>
      <c r="K11"/>
      <c r="L11"/>
    </row>
    <row r="12" spans="1:12" ht="13.8" hidden="1" x14ac:dyDescent="0.3">
      <c r="A12"/>
      <c r="B12"/>
      <c r="C12"/>
      <c r="D12"/>
      <c r="E12"/>
      <c r="F12"/>
      <c r="G12"/>
      <c r="H12"/>
      <c r="I12"/>
      <c r="J12"/>
      <c r="K12"/>
      <c r="L12"/>
    </row>
    <row r="13" spans="1:12" ht="13.8" hidden="1" x14ac:dyDescent="0.3">
      <c r="A13"/>
      <c r="B13"/>
      <c r="C13"/>
      <c r="D13"/>
      <c r="E13"/>
      <c r="F13"/>
      <c r="G13"/>
      <c r="H13"/>
      <c r="I13"/>
      <c r="J13"/>
      <c r="K13"/>
      <c r="L13"/>
    </row>
    <row r="14" spans="1:12" ht="13.8" hidden="1" x14ac:dyDescent="0.3">
      <c r="A14"/>
      <c r="B14"/>
      <c r="C14"/>
      <c r="D14"/>
      <c r="E14"/>
      <c r="F14"/>
      <c r="G14"/>
      <c r="H14"/>
      <c r="I14"/>
      <c r="J14"/>
      <c r="K14"/>
      <c r="L14"/>
    </row>
    <row r="15" spans="1:12" ht="13.8" hidden="1" x14ac:dyDescent="0.3">
      <c r="A15"/>
      <c r="B15"/>
      <c r="C15"/>
      <c r="D15"/>
      <c r="E15"/>
      <c r="F15"/>
      <c r="G15"/>
      <c r="H15"/>
      <c r="I15"/>
      <c r="J15"/>
      <c r="K15"/>
      <c r="L15"/>
    </row>
    <row r="16" spans="1:12" ht="13.8" hidden="1" x14ac:dyDescent="0.3">
      <c r="A16"/>
      <c r="B16"/>
      <c r="C16"/>
      <c r="D16"/>
      <c r="E16"/>
      <c r="F16"/>
      <c r="G16"/>
      <c r="H16"/>
      <c r="I16"/>
      <c r="J16"/>
      <c r="K16"/>
      <c r="L16"/>
    </row>
    <row r="17" spans="1:12" ht="13.8" hidden="1" x14ac:dyDescent="0.3">
      <c r="A17"/>
      <c r="B17"/>
      <c r="C17"/>
      <c r="D17"/>
      <c r="E17"/>
      <c r="F17"/>
      <c r="G17"/>
      <c r="H17"/>
      <c r="I17"/>
      <c r="J17"/>
      <c r="K17"/>
      <c r="L17"/>
    </row>
    <row r="18" spans="1:12" ht="13.8" hidden="1" x14ac:dyDescent="0.3">
      <c r="A18"/>
      <c r="B18"/>
      <c r="C18"/>
      <c r="D18"/>
      <c r="E18"/>
      <c r="F18"/>
      <c r="G18"/>
      <c r="H18"/>
      <c r="I18"/>
      <c r="J18"/>
      <c r="K18"/>
      <c r="L18"/>
    </row>
    <row r="19" spans="1:12" ht="13.8" hidden="1" x14ac:dyDescent="0.3">
      <c r="A19"/>
      <c r="B19"/>
      <c r="C19"/>
      <c r="D19"/>
      <c r="E19"/>
      <c r="F19"/>
      <c r="G19"/>
      <c r="H19"/>
      <c r="I19"/>
      <c r="J19"/>
      <c r="K19"/>
      <c r="L19"/>
    </row>
    <row r="20" spans="1:12" ht="13.8" hidden="1" x14ac:dyDescent="0.3">
      <c r="A20"/>
      <c r="B20"/>
      <c r="C20"/>
      <c r="D20"/>
      <c r="E20"/>
      <c r="F20"/>
      <c r="G20"/>
      <c r="H20"/>
      <c r="I20"/>
      <c r="J20"/>
      <c r="K20"/>
      <c r="L20"/>
    </row>
    <row r="21" spans="1:12" ht="13.8" hidden="1" x14ac:dyDescent="0.3">
      <c r="A21"/>
      <c r="B21"/>
      <c r="C21"/>
      <c r="D21"/>
      <c r="E21"/>
      <c r="F21"/>
      <c r="G21"/>
      <c r="H21"/>
      <c r="I21"/>
      <c r="J21"/>
      <c r="K21"/>
      <c r="L21"/>
    </row>
    <row r="22" spans="1:12" ht="13.8" hidden="1" x14ac:dyDescent="0.3">
      <c r="A22"/>
      <c r="B22"/>
      <c r="C22"/>
      <c r="D22"/>
      <c r="E22"/>
      <c r="F22"/>
      <c r="G22"/>
      <c r="H22"/>
      <c r="I22"/>
      <c r="J22"/>
      <c r="K22"/>
      <c r="L22"/>
    </row>
    <row r="23" spans="1:12" ht="13.8" hidden="1" x14ac:dyDescent="0.3">
      <c r="A23"/>
      <c r="B23"/>
      <c r="C23"/>
      <c r="D23"/>
      <c r="E23"/>
      <c r="F23"/>
      <c r="G23"/>
      <c r="H23"/>
      <c r="I23"/>
      <c r="J23"/>
      <c r="K23"/>
      <c r="L23"/>
    </row>
    <row r="24" spans="1:12" ht="13.8" hidden="1" x14ac:dyDescent="0.3">
      <c r="A24"/>
      <c r="B24"/>
      <c r="C24"/>
      <c r="D24"/>
      <c r="E24"/>
      <c r="F24"/>
      <c r="G24"/>
      <c r="H24"/>
      <c r="I24"/>
      <c r="J24"/>
      <c r="K24"/>
      <c r="L24"/>
    </row>
    <row r="25" spans="1:12" ht="13.8" hidden="1" x14ac:dyDescent="0.3">
      <c r="A25"/>
      <c r="B25"/>
      <c r="C25"/>
      <c r="D25"/>
      <c r="E25"/>
      <c r="F25"/>
      <c r="G25"/>
      <c r="H25"/>
      <c r="I25"/>
      <c r="J25"/>
      <c r="K25"/>
      <c r="L25"/>
    </row>
    <row r="26" spans="1:12" ht="13.8" hidden="1" x14ac:dyDescent="0.3">
      <c r="A26"/>
      <c r="B26"/>
      <c r="C26"/>
      <c r="D26"/>
      <c r="E26"/>
      <c r="F26"/>
      <c r="G26"/>
      <c r="H26"/>
      <c r="I26"/>
      <c r="J26"/>
      <c r="K26"/>
      <c r="L26"/>
    </row>
    <row r="27" spans="1:12" ht="13.8" hidden="1" x14ac:dyDescent="0.3">
      <c r="A27"/>
      <c r="B27"/>
      <c r="C27"/>
      <c r="D27"/>
      <c r="E27"/>
      <c r="F27"/>
      <c r="G27"/>
      <c r="H27"/>
      <c r="I27"/>
      <c r="J27"/>
      <c r="K27"/>
      <c r="L27"/>
    </row>
    <row r="28" spans="1:12" ht="13.8" hidden="1" x14ac:dyDescent="0.3">
      <c r="A28"/>
      <c r="B28"/>
      <c r="C28"/>
      <c r="D28"/>
      <c r="E28"/>
      <c r="F28"/>
      <c r="G28"/>
      <c r="H28"/>
      <c r="I28"/>
      <c r="J28"/>
      <c r="K28"/>
      <c r="L28"/>
    </row>
    <row r="29" spans="1:12" ht="13.8" hidden="1" x14ac:dyDescent="0.3">
      <c r="A29"/>
      <c r="B29"/>
      <c r="C29"/>
      <c r="D29"/>
      <c r="E29"/>
      <c r="F29"/>
      <c r="G29"/>
      <c r="H29"/>
      <c r="I29"/>
      <c r="J29"/>
      <c r="K29"/>
      <c r="L29"/>
    </row>
    <row r="30" spans="1:12" ht="13.8" hidden="1" x14ac:dyDescent="0.3">
      <c r="A30"/>
      <c r="B30"/>
      <c r="C30"/>
      <c r="D30"/>
      <c r="E30"/>
      <c r="F30"/>
      <c r="G30"/>
      <c r="H30"/>
      <c r="I30"/>
      <c r="J30"/>
      <c r="K30"/>
      <c r="L30"/>
    </row>
    <row r="31" spans="1:12" ht="17.399999999999999" x14ac:dyDescent="0.3">
      <c r="A31" s="137" t="s">
        <v>106</v>
      </c>
      <c r="B31" s="137"/>
      <c r="C31" s="137"/>
      <c r="D31" s="137"/>
      <c r="E31" s="137"/>
      <c r="F31" s="137"/>
      <c r="G31" s="137"/>
      <c r="H31" s="137"/>
      <c r="I31" s="137"/>
      <c r="J31" s="137"/>
      <c r="K31" s="137"/>
      <c r="L31" s="137"/>
    </row>
    <row r="32" spans="1:12" x14ac:dyDescent="0.3">
      <c r="B32" s="5"/>
      <c r="C32" s="6"/>
      <c r="D32" s="7"/>
      <c r="E32" s="8"/>
      <c r="F32" s="9"/>
      <c r="G32" s="10"/>
      <c r="H32" s="9"/>
      <c r="I32" s="9"/>
      <c r="J32" s="11"/>
      <c r="K32" s="11"/>
      <c r="L32" s="8"/>
    </row>
    <row r="33" spans="1:12" ht="46.8" x14ac:dyDescent="0.3">
      <c r="A33" s="12" t="s">
        <v>15</v>
      </c>
      <c r="B33" s="13" t="s">
        <v>16</v>
      </c>
      <c r="C33" s="14" t="s">
        <v>17</v>
      </c>
      <c r="D33" s="15" t="s">
        <v>18</v>
      </c>
      <c r="E33" s="16" t="s">
        <v>19</v>
      </c>
      <c r="F33" s="16" t="s">
        <v>20</v>
      </c>
      <c r="G33" s="17" t="s">
        <v>21</v>
      </c>
      <c r="H33" s="16" t="s">
        <v>22</v>
      </c>
      <c r="I33" s="18" t="s">
        <v>23</v>
      </c>
      <c r="J33" s="18" t="s">
        <v>24</v>
      </c>
      <c r="K33" s="18" t="s">
        <v>25</v>
      </c>
      <c r="L33" s="19" t="s">
        <v>26</v>
      </c>
    </row>
    <row r="34" spans="1:12" x14ac:dyDescent="0.3">
      <c r="A34" s="20">
        <v>1</v>
      </c>
      <c r="B34" s="21">
        <v>45659</v>
      </c>
      <c r="C34" s="22" t="s">
        <v>3</v>
      </c>
      <c r="D34" s="23">
        <v>1</v>
      </c>
      <c r="E34" s="24" t="s">
        <v>4</v>
      </c>
      <c r="F34" s="24" t="s">
        <v>27</v>
      </c>
      <c r="G34" s="25" t="s">
        <v>28</v>
      </c>
      <c r="H34" s="26" t="s">
        <v>7</v>
      </c>
      <c r="I34" s="27">
        <v>100</v>
      </c>
      <c r="J34" s="27">
        <v>39000</v>
      </c>
      <c r="K34" s="27">
        <f>I34*J34</f>
        <v>3900000</v>
      </c>
      <c r="L34" s="28" t="s">
        <v>8</v>
      </c>
    </row>
    <row r="35" spans="1:12" x14ac:dyDescent="0.3">
      <c r="A35" s="20">
        <v>2</v>
      </c>
      <c r="B35" s="21">
        <v>45659</v>
      </c>
      <c r="C35" s="22" t="s">
        <v>3</v>
      </c>
      <c r="D35" s="23">
        <v>1</v>
      </c>
      <c r="E35" s="24" t="s">
        <v>4</v>
      </c>
      <c r="F35" s="24" t="s">
        <v>29</v>
      </c>
      <c r="G35" s="25" t="s">
        <v>30</v>
      </c>
      <c r="H35" s="26" t="s">
        <v>31</v>
      </c>
      <c r="I35" s="27">
        <v>300</v>
      </c>
      <c r="J35" s="27">
        <v>65000</v>
      </c>
      <c r="K35" s="27">
        <f t="shared" ref="K35:K98" si="0">I35*J35</f>
        <v>19500000</v>
      </c>
      <c r="L35" s="28" t="s">
        <v>8</v>
      </c>
    </row>
    <row r="36" spans="1:12" x14ac:dyDescent="0.3">
      <c r="A36" s="20">
        <v>3</v>
      </c>
      <c r="B36" s="21">
        <v>45659</v>
      </c>
      <c r="C36" s="22" t="s">
        <v>3</v>
      </c>
      <c r="D36" s="23">
        <v>1</v>
      </c>
      <c r="E36" s="24" t="s">
        <v>4</v>
      </c>
      <c r="F36" s="24" t="s">
        <v>32</v>
      </c>
      <c r="G36" s="25" t="s">
        <v>33</v>
      </c>
      <c r="H36" s="26" t="s">
        <v>31</v>
      </c>
      <c r="I36" s="27">
        <v>500</v>
      </c>
      <c r="J36" s="27">
        <v>96000</v>
      </c>
      <c r="K36" s="27">
        <f t="shared" si="0"/>
        <v>48000000</v>
      </c>
      <c r="L36" s="28" t="s">
        <v>8</v>
      </c>
    </row>
    <row r="37" spans="1:12" x14ac:dyDescent="0.3">
      <c r="A37" s="20"/>
      <c r="B37" s="21"/>
      <c r="C37" s="29"/>
      <c r="D37" s="30"/>
      <c r="E37" s="24"/>
      <c r="F37" s="24"/>
      <c r="G37" s="25" t="s">
        <v>34</v>
      </c>
      <c r="H37" s="24"/>
      <c r="I37" s="27"/>
      <c r="J37" s="27"/>
      <c r="K37" s="27">
        <f t="shared" si="0"/>
        <v>0</v>
      </c>
      <c r="L37" s="28"/>
    </row>
    <row r="38" spans="1:12" x14ac:dyDescent="0.3">
      <c r="A38" s="20">
        <v>4</v>
      </c>
      <c r="B38" s="21">
        <v>45659</v>
      </c>
      <c r="C38" s="22" t="s">
        <v>3</v>
      </c>
      <c r="D38" s="23">
        <v>2</v>
      </c>
      <c r="E38" s="24" t="s">
        <v>4</v>
      </c>
      <c r="F38" s="24" t="s">
        <v>35</v>
      </c>
      <c r="G38" s="25" t="s">
        <v>36</v>
      </c>
      <c r="H38" s="26" t="s">
        <v>31</v>
      </c>
      <c r="I38" s="27">
        <v>698</v>
      </c>
      <c r="J38" s="27">
        <v>420000</v>
      </c>
      <c r="K38" s="27">
        <f>I38*J38</f>
        <v>293160000</v>
      </c>
      <c r="L38" s="28" t="s">
        <v>8</v>
      </c>
    </row>
    <row r="39" spans="1:12" x14ac:dyDescent="0.3">
      <c r="A39" s="20">
        <v>5</v>
      </c>
      <c r="B39" s="21">
        <v>45659</v>
      </c>
      <c r="C39" s="22" t="s">
        <v>3</v>
      </c>
      <c r="D39" s="23">
        <v>2</v>
      </c>
      <c r="E39" s="24" t="s">
        <v>4</v>
      </c>
      <c r="F39" s="24" t="s">
        <v>37</v>
      </c>
      <c r="G39" s="25" t="s">
        <v>38</v>
      </c>
      <c r="H39" s="26" t="s">
        <v>7</v>
      </c>
      <c r="I39" s="27">
        <v>1</v>
      </c>
      <c r="J39" s="27">
        <v>17000000</v>
      </c>
      <c r="K39" s="27">
        <f t="shared" si="0"/>
        <v>17000000</v>
      </c>
      <c r="L39" s="28" t="s">
        <v>8</v>
      </c>
    </row>
    <row r="40" spans="1:12" x14ac:dyDescent="0.3">
      <c r="A40" s="20">
        <v>6</v>
      </c>
      <c r="B40" s="21">
        <v>45659</v>
      </c>
      <c r="C40" s="22" t="s">
        <v>3</v>
      </c>
      <c r="D40" s="23">
        <v>2</v>
      </c>
      <c r="E40" s="24" t="s">
        <v>4</v>
      </c>
      <c r="F40" s="24" t="s">
        <v>39</v>
      </c>
      <c r="G40" s="25" t="s">
        <v>40</v>
      </c>
      <c r="H40" s="26" t="s">
        <v>7</v>
      </c>
      <c r="I40" s="27">
        <v>2</v>
      </c>
      <c r="J40" s="27">
        <v>32000000</v>
      </c>
      <c r="K40" s="27">
        <f t="shared" si="0"/>
        <v>64000000</v>
      </c>
      <c r="L40" s="28" t="s">
        <v>8</v>
      </c>
    </row>
    <row r="41" spans="1:12" x14ac:dyDescent="0.3">
      <c r="A41" s="20">
        <v>7</v>
      </c>
      <c r="B41" s="21">
        <v>45659</v>
      </c>
      <c r="C41" s="22" t="s">
        <v>3</v>
      </c>
      <c r="D41" s="23">
        <v>2</v>
      </c>
      <c r="E41" s="24" t="s">
        <v>4</v>
      </c>
      <c r="F41" s="24" t="s">
        <v>41</v>
      </c>
      <c r="G41" s="25" t="s">
        <v>42</v>
      </c>
      <c r="H41" s="26" t="s">
        <v>7</v>
      </c>
      <c r="I41" s="27">
        <v>3</v>
      </c>
      <c r="J41" s="27">
        <v>7500000</v>
      </c>
      <c r="K41" s="27">
        <f t="shared" si="0"/>
        <v>22500000</v>
      </c>
      <c r="L41" s="28" t="s">
        <v>8</v>
      </c>
    </row>
    <row r="42" spans="1:12" x14ac:dyDescent="0.3">
      <c r="A42" s="20">
        <v>8</v>
      </c>
      <c r="B42" s="21">
        <v>45659</v>
      </c>
      <c r="C42" s="22" t="s">
        <v>3</v>
      </c>
      <c r="D42" s="23">
        <v>2</v>
      </c>
      <c r="E42" s="24" t="s">
        <v>4</v>
      </c>
      <c r="F42" s="24" t="s">
        <v>43</v>
      </c>
      <c r="G42" s="25" t="s">
        <v>44</v>
      </c>
      <c r="H42" s="26" t="s">
        <v>45</v>
      </c>
      <c r="I42" s="27">
        <v>1</v>
      </c>
      <c r="J42" s="27">
        <v>37200000</v>
      </c>
      <c r="K42" s="27">
        <f t="shared" si="0"/>
        <v>37200000</v>
      </c>
      <c r="L42" s="28" t="s">
        <v>8</v>
      </c>
    </row>
    <row r="43" spans="1:12" x14ac:dyDescent="0.3">
      <c r="A43" s="20"/>
      <c r="B43" s="21"/>
      <c r="C43" s="29"/>
      <c r="D43" s="30"/>
      <c r="E43" s="24"/>
      <c r="F43" s="24"/>
      <c r="G43" s="25" t="s">
        <v>34</v>
      </c>
      <c r="H43" s="26"/>
      <c r="I43" s="27"/>
      <c r="J43" s="27"/>
      <c r="K43" s="27">
        <f t="shared" si="0"/>
        <v>0</v>
      </c>
      <c r="L43" s="28"/>
    </row>
    <row r="44" spans="1:12" x14ac:dyDescent="0.3">
      <c r="A44" s="20">
        <v>9</v>
      </c>
      <c r="B44" s="21">
        <v>45659</v>
      </c>
      <c r="C44" s="29" t="s">
        <v>46</v>
      </c>
      <c r="D44" s="30">
        <v>1</v>
      </c>
      <c r="E44" s="24" t="s">
        <v>47</v>
      </c>
      <c r="F44" s="24" t="s">
        <v>48</v>
      </c>
      <c r="G44" s="25" t="s">
        <v>49</v>
      </c>
      <c r="H44" s="26" t="s">
        <v>7</v>
      </c>
      <c r="I44" s="27">
        <v>2</v>
      </c>
      <c r="J44" s="31"/>
      <c r="K44" s="31">
        <f t="shared" si="0"/>
        <v>0</v>
      </c>
      <c r="L44" s="28" t="s">
        <v>50</v>
      </c>
    </row>
    <row r="45" spans="1:12" x14ac:dyDescent="0.3">
      <c r="A45" s="20">
        <v>10</v>
      </c>
      <c r="B45" s="21">
        <v>45659</v>
      </c>
      <c r="C45" s="29" t="s">
        <v>46</v>
      </c>
      <c r="D45" s="30">
        <v>1</v>
      </c>
      <c r="E45" s="24" t="s">
        <v>47</v>
      </c>
      <c r="F45" s="24" t="s">
        <v>51</v>
      </c>
      <c r="G45" s="25" t="s">
        <v>52</v>
      </c>
      <c r="H45" s="26" t="s">
        <v>7</v>
      </c>
      <c r="I45" s="27">
        <v>3</v>
      </c>
      <c r="J45" s="31"/>
      <c r="K45" s="31">
        <f t="shared" si="0"/>
        <v>0</v>
      </c>
      <c r="L45" s="28" t="s">
        <v>50</v>
      </c>
    </row>
    <row r="46" spans="1:12" x14ac:dyDescent="0.3">
      <c r="A46" s="20"/>
      <c r="B46" s="21"/>
      <c r="C46" s="29"/>
      <c r="D46" s="30"/>
      <c r="E46" s="24"/>
      <c r="F46" s="24"/>
      <c r="G46" s="25" t="s">
        <v>34</v>
      </c>
      <c r="H46" s="24"/>
      <c r="I46" s="27"/>
      <c r="J46" s="31"/>
      <c r="K46" s="31">
        <f t="shared" si="0"/>
        <v>0</v>
      </c>
      <c r="L46" s="28"/>
    </row>
    <row r="47" spans="1:12" x14ac:dyDescent="0.3">
      <c r="A47" s="20">
        <v>11</v>
      </c>
      <c r="B47" s="21">
        <v>45659</v>
      </c>
      <c r="C47" s="29" t="s">
        <v>46</v>
      </c>
      <c r="D47" s="30">
        <v>2</v>
      </c>
      <c r="E47" s="24" t="s">
        <v>47</v>
      </c>
      <c r="F47" s="24" t="s">
        <v>53</v>
      </c>
      <c r="G47" s="25" t="s">
        <v>54</v>
      </c>
      <c r="H47" s="26" t="s">
        <v>7</v>
      </c>
      <c r="I47" s="27">
        <v>2</v>
      </c>
      <c r="J47" s="31"/>
      <c r="K47" s="31">
        <f>I47*J47</f>
        <v>0</v>
      </c>
      <c r="L47" s="28" t="s">
        <v>50</v>
      </c>
    </row>
    <row r="48" spans="1:12" x14ac:dyDescent="0.3">
      <c r="A48" s="20">
        <v>12</v>
      </c>
      <c r="B48" s="21">
        <v>45660</v>
      </c>
      <c r="C48" s="29" t="s">
        <v>46</v>
      </c>
      <c r="D48" s="30">
        <v>2</v>
      </c>
      <c r="E48" s="24" t="s">
        <v>47</v>
      </c>
      <c r="F48" s="24" t="s">
        <v>55</v>
      </c>
      <c r="G48" s="25" t="s">
        <v>56</v>
      </c>
      <c r="H48" s="26" t="s">
        <v>31</v>
      </c>
      <c r="I48" s="27">
        <v>10</v>
      </c>
      <c r="J48" s="31"/>
      <c r="K48" s="31">
        <f t="shared" si="0"/>
        <v>0</v>
      </c>
      <c r="L48" s="28" t="s">
        <v>50</v>
      </c>
    </row>
    <row r="49" spans="1:12" x14ac:dyDescent="0.3">
      <c r="A49" s="20">
        <v>13</v>
      </c>
      <c r="B49" s="21">
        <v>45660</v>
      </c>
      <c r="C49" s="29" t="s">
        <v>46</v>
      </c>
      <c r="D49" s="30">
        <v>2</v>
      </c>
      <c r="E49" s="24" t="s">
        <v>47</v>
      </c>
      <c r="F49" s="24" t="s">
        <v>29</v>
      </c>
      <c r="G49" s="25" t="s">
        <v>30</v>
      </c>
      <c r="H49" s="26" t="s">
        <v>31</v>
      </c>
      <c r="I49" s="27">
        <v>60</v>
      </c>
      <c r="J49" s="31"/>
      <c r="K49" s="31">
        <f t="shared" si="0"/>
        <v>0</v>
      </c>
      <c r="L49" s="28" t="s">
        <v>50</v>
      </c>
    </row>
    <row r="50" spans="1:12" x14ac:dyDescent="0.3">
      <c r="A50" s="20">
        <v>14</v>
      </c>
      <c r="B50" s="21">
        <v>45660</v>
      </c>
      <c r="C50" s="29" t="s">
        <v>46</v>
      </c>
      <c r="D50" s="30">
        <v>2</v>
      </c>
      <c r="E50" s="24" t="s">
        <v>47</v>
      </c>
      <c r="F50" s="24" t="s">
        <v>35</v>
      </c>
      <c r="G50" s="25" t="s">
        <v>36</v>
      </c>
      <c r="H50" s="26" t="s">
        <v>31</v>
      </c>
      <c r="I50" s="27">
        <v>250</v>
      </c>
      <c r="J50" s="31"/>
      <c r="K50" s="31">
        <f t="shared" si="0"/>
        <v>0</v>
      </c>
      <c r="L50" s="28" t="s">
        <v>50</v>
      </c>
    </row>
    <row r="51" spans="1:12" x14ac:dyDescent="0.3">
      <c r="A51" s="20">
        <v>15</v>
      </c>
      <c r="B51" s="21">
        <v>45660</v>
      </c>
      <c r="C51" s="29" t="s">
        <v>46</v>
      </c>
      <c r="D51" s="30">
        <v>2</v>
      </c>
      <c r="E51" s="24" t="s">
        <v>47</v>
      </c>
      <c r="F51" s="24" t="s">
        <v>32</v>
      </c>
      <c r="G51" s="25" t="s">
        <v>33</v>
      </c>
      <c r="H51" s="26" t="s">
        <v>31</v>
      </c>
      <c r="I51" s="27">
        <v>250</v>
      </c>
      <c r="J51" s="31"/>
      <c r="K51" s="31">
        <f t="shared" si="0"/>
        <v>0</v>
      </c>
      <c r="L51" s="28" t="s">
        <v>50</v>
      </c>
    </row>
    <row r="52" spans="1:12" x14ac:dyDescent="0.3">
      <c r="A52" s="20"/>
      <c r="B52" s="21"/>
      <c r="C52" s="29"/>
      <c r="D52" s="30"/>
      <c r="E52" s="24"/>
      <c r="F52" s="24"/>
      <c r="G52" s="25"/>
      <c r="H52" s="26"/>
      <c r="I52" s="27"/>
      <c r="J52" s="27"/>
      <c r="K52" s="27">
        <f t="shared" si="0"/>
        <v>0</v>
      </c>
      <c r="L52" s="28"/>
    </row>
    <row r="53" spans="1:12" x14ac:dyDescent="0.3">
      <c r="A53" s="20">
        <v>16</v>
      </c>
      <c r="B53" s="21">
        <v>45663</v>
      </c>
      <c r="C53" s="22" t="s">
        <v>3</v>
      </c>
      <c r="D53" s="23">
        <v>3</v>
      </c>
      <c r="E53" s="24" t="s">
        <v>4</v>
      </c>
      <c r="F53" s="24" t="s">
        <v>27</v>
      </c>
      <c r="G53" s="25" t="s">
        <v>28</v>
      </c>
      <c r="H53" s="26" t="s">
        <v>7</v>
      </c>
      <c r="I53" s="27">
        <v>3</v>
      </c>
      <c r="J53" s="27">
        <v>24000000</v>
      </c>
      <c r="K53" s="27">
        <f t="shared" si="0"/>
        <v>72000000</v>
      </c>
      <c r="L53" s="28" t="s">
        <v>8</v>
      </c>
    </row>
    <row r="54" spans="1:12" x14ac:dyDescent="0.3">
      <c r="A54" s="20">
        <v>17</v>
      </c>
      <c r="B54" s="21">
        <v>45663</v>
      </c>
      <c r="C54" s="22" t="s">
        <v>3</v>
      </c>
      <c r="D54" s="23">
        <v>3</v>
      </c>
      <c r="E54" s="24" t="s">
        <v>4</v>
      </c>
      <c r="F54" s="24" t="s">
        <v>51</v>
      </c>
      <c r="G54" s="25" t="s">
        <v>52</v>
      </c>
      <c r="H54" s="26" t="s">
        <v>7</v>
      </c>
      <c r="I54" s="27">
        <v>6</v>
      </c>
      <c r="J54" s="27">
        <v>16000000</v>
      </c>
      <c r="K54" s="27">
        <f t="shared" si="0"/>
        <v>96000000</v>
      </c>
      <c r="L54" s="28" t="s">
        <v>8</v>
      </c>
    </row>
    <row r="55" spans="1:12" x14ac:dyDescent="0.3">
      <c r="A55" s="20">
        <v>18</v>
      </c>
      <c r="B55" s="21">
        <v>45663</v>
      </c>
      <c r="C55" s="22" t="s">
        <v>3</v>
      </c>
      <c r="D55" s="23">
        <v>3</v>
      </c>
      <c r="E55" s="24" t="s">
        <v>4</v>
      </c>
      <c r="F55" s="24" t="s">
        <v>53</v>
      </c>
      <c r="G55" s="25" t="s">
        <v>54</v>
      </c>
      <c r="H55" s="26" t="s">
        <v>7</v>
      </c>
      <c r="I55" s="27">
        <v>4</v>
      </c>
      <c r="J55" s="27">
        <v>12000000</v>
      </c>
      <c r="K55" s="27">
        <f t="shared" si="0"/>
        <v>48000000</v>
      </c>
      <c r="L55" s="28" t="s">
        <v>8</v>
      </c>
    </row>
    <row r="56" spans="1:12" x14ac:dyDescent="0.3">
      <c r="A56" s="20">
        <v>19</v>
      </c>
      <c r="B56" s="21">
        <v>45663</v>
      </c>
      <c r="C56" s="22" t="s">
        <v>3</v>
      </c>
      <c r="D56" s="23">
        <v>3</v>
      </c>
      <c r="E56" s="24" t="s">
        <v>4</v>
      </c>
      <c r="F56" s="24" t="s">
        <v>57</v>
      </c>
      <c r="G56" s="25" t="s">
        <v>58</v>
      </c>
      <c r="H56" s="26" t="s">
        <v>7</v>
      </c>
      <c r="I56" s="27">
        <v>5</v>
      </c>
      <c r="J56" s="27">
        <v>7000000</v>
      </c>
      <c r="K56" s="27">
        <f t="shared" si="0"/>
        <v>35000000</v>
      </c>
      <c r="L56" s="28" t="s">
        <v>8</v>
      </c>
    </row>
    <row r="57" spans="1:12" x14ac:dyDescent="0.3">
      <c r="A57" s="20">
        <v>20</v>
      </c>
      <c r="B57" s="21">
        <v>45663</v>
      </c>
      <c r="C57" s="22" t="s">
        <v>3</v>
      </c>
      <c r="D57" s="23">
        <v>3</v>
      </c>
      <c r="E57" s="24" t="s">
        <v>4</v>
      </c>
      <c r="F57" s="24" t="s">
        <v>59</v>
      </c>
      <c r="G57" s="25" t="s">
        <v>60</v>
      </c>
      <c r="H57" s="26" t="s">
        <v>7</v>
      </c>
      <c r="I57" s="27">
        <v>5</v>
      </c>
      <c r="J57" s="27">
        <v>5500000</v>
      </c>
      <c r="K57" s="27">
        <f t="shared" si="0"/>
        <v>27500000</v>
      </c>
      <c r="L57" s="28" t="s">
        <v>8</v>
      </c>
    </row>
    <row r="58" spans="1:12" x14ac:dyDescent="0.3">
      <c r="A58" s="20"/>
      <c r="B58" s="21"/>
      <c r="C58" s="29"/>
      <c r="D58" s="30"/>
      <c r="E58" s="24"/>
      <c r="F58" s="24"/>
      <c r="G58" s="25"/>
      <c r="H58" s="24"/>
      <c r="I58" s="27"/>
      <c r="J58" s="27"/>
      <c r="K58" s="27">
        <f t="shared" si="0"/>
        <v>0</v>
      </c>
      <c r="L58" s="28"/>
    </row>
    <row r="59" spans="1:12" x14ac:dyDescent="0.3">
      <c r="A59" s="20">
        <v>21</v>
      </c>
      <c r="B59" s="21">
        <v>45665</v>
      </c>
      <c r="C59" s="29" t="s">
        <v>46</v>
      </c>
      <c r="D59" s="30">
        <v>3</v>
      </c>
      <c r="E59" s="24" t="s">
        <v>47</v>
      </c>
      <c r="F59" s="24" t="s">
        <v>57</v>
      </c>
      <c r="G59" s="25" t="s">
        <v>58</v>
      </c>
      <c r="H59" s="26" t="s">
        <v>7</v>
      </c>
      <c r="I59" s="27">
        <v>5</v>
      </c>
      <c r="J59" s="31"/>
      <c r="K59" s="31">
        <f t="shared" si="0"/>
        <v>0</v>
      </c>
      <c r="L59" s="28" t="s">
        <v>50</v>
      </c>
    </row>
    <row r="60" spans="1:12" x14ac:dyDescent="0.3">
      <c r="A60" s="20">
        <v>22</v>
      </c>
      <c r="B60" s="21">
        <v>45665</v>
      </c>
      <c r="C60" s="29" t="s">
        <v>46</v>
      </c>
      <c r="D60" s="30">
        <v>3</v>
      </c>
      <c r="E60" s="24" t="s">
        <v>47</v>
      </c>
      <c r="F60" s="24" t="s">
        <v>61</v>
      </c>
      <c r="G60" s="25" t="s">
        <v>62</v>
      </c>
      <c r="H60" s="26" t="s">
        <v>63</v>
      </c>
      <c r="I60" s="27">
        <v>5</v>
      </c>
      <c r="J60" s="31"/>
      <c r="K60" s="31">
        <f t="shared" si="0"/>
        <v>0</v>
      </c>
      <c r="L60" s="28" t="s">
        <v>50</v>
      </c>
    </row>
    <row r="61" spans="1:12" x14ac:dyDescent="0.3">
      <c r="A61" s="20">
        <v>23</v>
      </c>
      <c r="B61" s="21">
        <v>45665</v>
      </c>
      <c r="C61" s="29" t="s">
        <v>46</v>
      </c>
      <c r="D61" s="30">
        <v>3</v>
      </c>
      <c r="E61" s="24" t="s">
        <v>47</v>
      </c>
      <c r="F61" s="24" t="s">
        <v>51</v>
      </c>
      <c r="G61" s="25" t="s">
        <v>52</v>
      </c>
      <c r="H61" s="26" t="s">
        <v>7</v>
      </c>
      <c r="I61" s="27">
        <v>3</v>
      </c>
      <c r="J61" s="31"/>
      <c r="K61" s="31">
        <f t="shared" si="0"/>
        <v>0</v>
      </c>
      <c r="L61" s="28" t="s">
        <v>50</v>
      </c>
    </row>
    <row r="62" spans="1:12" x14ac:dyDescent="0.3">
      <c r="A62" s="20">
        <v>24</v>
      </c>
      <c r="B62" s="21">
        <v>45665</v>
      </c>
      <c r="C62" s="29" t="s">
        <v>46</v>
      </c>
      <c r="D62" s="30">
        <v>3</v>
      </c>
      <c r="E62" s="24" t="s">
        <v>47</v>
      </c>
      <c r="F62" s="24" t="s">
        <v>53</v>
      </c>
      <c r="G62" s="25" t="s">
        <v>54</v>
      </c>
      <c r="H62" s="26" t="s">
        <v>7</v>
      </c>
      <c r="I62" s="27">
        <v>1</v>
      </c>
      <c r="J62" s="31"/>
      <c r="K62" s="31">
        <f t="shared" si="0"/>
        <v>0</v>
      </c>
      <c r="L62" s="28" t="s">
        <v>50</v>
      </c>
    </row>
    <row r="63" spans="1:12" x14ac:dyDescent="0.3">
      <c r="A63" s="20">
        <v>25</v>
      </c>
      <c r="B63" s="21">
        <v>45665</v>
      </c>
      <c r="C63" s="29" t="s">
        <v>46</v>
      </c>
      <c r="D63" s="30">
        <v>3</v>
      </c>
      <c r="E63" s="24" t="s">
        <v>47</v>
      </c>
      <c r="F63" s="24" t="s">
        <v>5</v>
      </c>
      <c r="G63" s="25" t="s">
        <v>6</v>
      </c>
      <c r="H63" s="26" t="s">
        <v>7</v>
      </c>
      <c r="I63" s="27">
        <v>3</v>
      </c>
      <c r="J63" s="31"/>
      <c r="K63" s="31">
        <f t="shared" si="0"/>
        <v>0</v>
      </c>
      <c r="L63" s="28" t="s">
        <v>50</v>
      </c>
    </row>
    <row r="64" spans="1:12" x14ac:dyDescent="0.3">
      <c r="A64" s="20">
        <v>26</v>
      </c>
      <c r="B64" s="21">
        <v>45665</v>
      </c>
      <c r="C64" s="29" t="s">
        <v>46</v>
      </c>
      <c r="D64" s="30">
        <v>3</v>
      </c>
      <c r="E64" s="24" t="s">
        <v>47</v>
      </c>
      <c r="F64" s="24" t="s">
        <v>39</v>
      </c>
      <c r="G64" s="25" t="s">
        <v>40</v>
      </c>
      <c r="H64" s="26" t="s">
        <v>7</v>
      </c>
      <c r="I64" s="27">
        <v>3</v>
      </c>
      <c r="J64" s="31"/>
      <c r="K64" s="31">
        <f t="shared" si="0"/>
        <v>0</v>
      </c>
      <c r="L64" s="28" t="s">
        <v>50</v>
      </c>
    </row>
    <row r="65" spans="1:12" x14ac:dyDescent="0.3">
      <c r="A65" s="20"/>
      <c r="B65" s="21"/>
      <c r="C65" s="29"/>
      <c r="D65" s="30"/>
      <c r="E65" s="24"/>
      <c r="F65" s="24"/>
      <c r="G65" s="25"/>
      <c r="H65" s="26"/>
      <c r="I65" s="27"/>
      <c r="J65" s="31"/>
      <c r="K65" s="31">
        <f t="shared" si="0"/>
        <v>0</v>
      </c>
      <c r="L65" s="28"/>
    </row>
    <row r="66" spans="1:12" x14ac:dyDescent="0.3">
      <c r="A66" s="20">
        <v>27</v>
      </c>
      <c r="B66" s="21">
        <v>45667</v>
      </c>
      <c r="C66" s="22" t="s">
        <v>3</v>
      </c>
      <c r="D66" s="23">
        <v>4</v>
      </c>
      <c r="E66" s="24" t="s">
        <v>4</v>
      </c>
      <c r="F66" s="24" t="s">
        <v>64</v>
      </c>
      <c r="G66" s="25" t="s">
        <v>65</v>
      </c>
      <c r="H66" s="26" t="s">
        <v>7</v>
      </c>
      <c r="I66" s="27">
        <v>5</v>
      </c>
      <c r="J66" s="27">
        <v>4200000</v>
      </c>
      <c r="K66" s="27">
        <f t="shared" si="0"/>
        <v>21000000</v>
      </c>
      <c r="L66" s="28" t="s">
        <v>8</v>
      </c>
    </row>
    <row r="67" spans="1:12" x14ac:dyDescent="0.3">
      <c r="A67" s="20">
        <v>28</v>
      </c>
      <c r="B67" s="21">
        <v>45667</v>
      </c>
      <c r="C67" s="22" t="s">
        <v>3</v>
      </c>
      <c r="D67" s="23">
        <v>4</v>
      </c>
      <c r="E67" s="24" t="s">
        <v>4</v>
      </c>
      <c r="F67" s="24" t="s">
        <v>61</v>
      </c>
      <c r="G67" s="25" t="s">
        <v>62</v>
      </c>
      <c r="H67" s="26" t="s">
        <v>63</v>
      </c>
      <c r="I67" s="27">
        <v>5</v>
      </c>
      <c r="J67" s="27">
        <v>5120000</v>
      </c>
      <c r="K67" s="27">
        <f t="shared" si="0"/>
        <v>25600000</v>
      </c>
      <c r="L67" s="28" t="s">
        <v>8</v>
      </c>
    </row>
    <row r="68" spans="1:12" x14ac:dyDescent="0.3">
      <c r="A68" s="20">
        <v>29</v>
      </c>
      <c r="B68" s="21">
        <v>45667</v>
      </c>
      <c r="C68" s="22" t="s">
        <v>3</v>
      </c>
      <c r="D68" s="23">
        <v>4</v>
      </c>
      <c r="E68" s="24" t="s">
        <v>4</v>
      </c>
      <c r="F68" s="24" t="s">
        <v>48</v>
      </c>
      <c r="G68" s="25" t="s">
        <v>49</v>
      </c>
      <c r="H68" s="26" t="s">
        <v>7</v>
      </c>
      <c r="I68" s="27">
        <v>4</v>
      </c>
      <c r="J68" s="27">
        <v>9050000</v>
      </c>
      <c r="K68" s="27">
        <f t="shared" si="0"/>
        <v>36200000</v>
      </c>
      <c r="L68" s="28" t="s">
        <v>8</v>
      </c>
    </row>
    <row r="69" spans="1:12" x14ac:dyDescent="0.3">
      <c r="A69" s="20"/>
      <c r="B69" s="21"/>
      <c r="C69" s="29"/>
      <c r="D69" s="30"/>
      <c r="E69" s="24"/>
      <c r="F69" s="24"/>
      <c r="G69" s="25"/>
      <c r="H69" s="24"/>
      <c r="I69" s="27"/>
      <c r="J69" s="27"/>
      <c r="K69" s="27">
        <f t="shared" si="0"/>
        <v>0</v>
      </c>
      <c r="L69" s="28"/>
    </row>
    <row r="70" spans="1:12" x14ac:dyDescent="0.3">
      <c r="A70" s="20">
        <v>30</v>
      </c>
      <c r="B70" s="21">
        <v>45670</v>
      </c>
      <c r="C70" s="29" t="s">
        <v>46</v>
      </c>
      <c r="D70" s="30">
        <v>4</v>
      </c>
      <c r="E70" s="24" t="s">
        <v>47</v>
      </c>
      <c r="F70" s="24" t="s">
        <v>66</v>
      </c>
      <c r="G70" s="25" t="s">
        <v>67</v>
      </c>
      <c r="H70" s="26" t="s">
        <v>7</v>
      </c>
      <c r="I70" s="27">
        <v>1</v>
      </c>
      <c r="J70" s="31"/>
      <c r="K70" s="31">
        <f t="shared" si="0"/>
        <v>0</v>
      </c>
      <c r="L70" s="28" t="s">
        <v>50</v>
      </c>
    </row>
    <row r="71" spans="1:12" x14ac:dyDescent="0.3">
      <c r="A71" s="20">
        <v>31</v>
      </c>
      <c r="B71" s="21">
        <v>45670</v>
      </c>
      <c r="C71" s="29" t="s">
        <v>46</v>
      </c>
      <c r="D71" s="30">
        <v>4</v>
      </c>
      <c r="E71" s="24" t="s">
        <v>47</v>
      </c>
      <c r="F71" s="24" t="s">
        <v>68</v>
      </c>
      <c r="G71" s="25" t="s">
        <v>69</v>
      </c>
      <c r="H71" s="26" t="s">
        <v>7</v>
      </c>
      <c r="I71" s="27">
        <v>2</v>
      </c>
      <c r="J71" s="31"/>
      <c r="K71" s="31">
        <f t="shared" si="0"/>
        <v>0</v>
      </c>
      <c r="L71" s="28" t="s">
        <v>50</v>
      </c>
    </row>
    <row r="72" spans="1:12" x14ac:dyDescent="0.3">
      <c r="A72" s="20">
        <v>32</v>
      </c>
      <c r="B72" s="21">
        <v>45670</v>
      </c>
      <c r="C72" s="29" t="s">
        <v>46</v>
      </c>
      <c r="D72" s="30">
        <v>4</v>
      </c>
      <c r="E72" s="24" t="s">
        <v>47</v>
      </c>
      <c r="F72" s="24" t="s">
        <v>41</v>
      </c>
      <c r="G72" s="25" t="s">
        <v>42</v>
      </c>
      <c r="H72" s="26" t="s">
        <v>7</v>
      </c>
      <c r="I72" s="27">
        <v>3</v>
      </c>
      <c r="J72" s="31"/>
      <c r="K72" s="31">
        <f t="shared" si="0"/>
        <v>0</v>
      </c>
      <c r="L72" s="28" t="s">
        <v>50</v>
      </c>
    </row>
    <row r="73" spans="1:12" x14ac:dyDescent="0.3">
      <c r="A73" s="20">
        <v>33</v>
      </c>
      <c r="B73" s="21">
        <v>45670</v>
      </c>
      <c r="C73" s="29" t="s">
        <v>46</v>
      </c>
      <c r="D73" s="30">
        <v>4</v>
      </c>
      <c r="E73" s="24" t="s">
        <v>47</v>
      </c>
      <c r="F73" s="24" t="s">
        <v>9</v>
      </c>
      <c r="G73" s="25" t="s">
        <v>10</v>
      </c>
      <c r="H73" s="26" t="s">
        <v>7</v>
      </c>
      <c r="I73" s="27">
        <v>3</v>
      </c>
      <c r="J73" s="31"/>
      <c r="K73" s="31">
        <f t="shared" si="0"/>
        <v>0</v>
      </c>
      <c r="L73" s="28" t="s">
        <v>50</v>
      </c>
    </row>
    <row r="74" spans="1:12" x14ac:dyDescent="0.3">
      <c r="A74" s="20">
        <v>34</v>
      </c>
      <c r="B74" s="21">
        <v>45670</v>
      </c>
      <c r="C74" s="29" t="s">
        <v>46</v>
      </c>
      <c r="D74" s="30">
        <v>4</v>
      </c>
      <c r="E74" s="24" t="s">
        <v>47</v>
      </c>
      <c r="F74" s="24" t="s">
        <v>57</v>
      </c>
      <c r="G74" s="25" t="s">
        <v>58</v>
      </c>
      <c r="H74" s="26" t="s">
        <v>7</v>
      </c>
      <c r="I74" s="27">
        <v>4</v>
      </c>
      <c r="J74" s="31"/>
      <c r="K74" s="31">
        <f t="shared" si="0"/>
        <v>0</v>
      </c>
      <c r="L74" s="28" t="s">
        <v>50</v>
      </c>
    </row>
    <row r="75" spans="1:12" x14ac:dyDescent="0.3">
      <c r="A75" s="20"/>
      <c r="B75" s="21"/>
      <c r="C75" s="29"/>
      <c r="D75" s="30"/>
      <c r="E75" s="24"/>
      <c r="F75" s="24"/>
      <c r="G75" s="25"/>
      <c r="H75" s="26"/>
      <c r="I75" s="27"/>
      <c r="J75" s="31"/>
      <c r="K75" s="31">
        <f t="shared" si="0"/>
        <v>0</v>
      </c>
      <c r="L75" s="28"/>
    </row>
    <row r="76" spans="1:12" x14ac:dyDescent="0.3">
      <c r="A76" s="20">
        <v>35</v>
      </c>
      <c r="B76" s="21">
        <v>45672</v>
      </c>
      <c r="C76" s="22" t="s">
        <v>3</v>
      </c>
      <c r="D76" s="23">
        <v>5</v>
      </c>
      <c r="E76" s="24" t="s">
        <v>4</v>
      </c>
      <c r="F76" s="24" t="s">
        <v>70</v>
      </c>
      <c r="G76" s="25" t="s">
        <v>71</v>
      </c>
      <c r="H76" s="26" t="s">
        <v>7</v>
      </c>
      <c r="I76" s="27">
        <v>3</v>
      </c>
      <c r="J76" s="27">
        <v>17100000</v>
      </c>
      <c r="K76" s="27">
        <f t="shared" si="0"/>
        <v>51300000</v>
      </c>
      <c r="L76" s="28" t="s">
        <v>8</v>
      </c>
    </row>
    <row r="77" spans="1:12" x14ac:dyDescent="0.3">
      <c r="A77" s="20">
        <v>36</v>
      </c>
      <c r="B77" s="21">
        <v>45672</v>
      </c>
      <c r="C77" s="22" t="s">
        <v>3</v>
      </c>
      <c r="D77" s="23">
        <v>5</v>
      </c>
      <c r="E77" s="24" t="s">
        <v>4</v>
      </c>
      <c r="F77" s="24" t="s">
        <v>39</v>
      </c>
      <c r="G77" s="25" t="s">
        <v>40</v>
      </c>
      <c r="H77" s="26" t="s">
        <v>7</v>
      </c>
      <c r="I77" s="27">
        <v>4</v>
      </c>
      <c r="J77" s="27">
        <v>32200000</v>
      </c>
      <c r="K77" s="27">
        <f t="shared" si="0"/>
        <v>128800000</v>
      </c>
      <c r="L77" s="28" t="s">
        <v>8</v>
      </c>
    </row>
    <row r="78" spans="1:12" x14ac:dyDescent="0.3">
      <c r="A78" s="20">
        <v>37</v>
      </c>
      <c r="B78" s="21">
        <v>45672</v>
      </c>
      <c r="C78" s="22" t="s">
        <v>3</v>
      </c>
      <c r="D78" s="23">
        <v>5</v>
      </c>
      <c r="E78" s="24" t="s">
        <v>4</v>
      </c>
      <c r="F78" s="24" t="s">
        <v>66</v>
      </c>
      <c r="G78" s="25" t="s">
        <v>67</v>
      </c>
      <c r="H78" s="26" t="s">
        <v>7</v>
      </c>
      <c r="I78" s="27">
        <v>3</v>
      </c>
      <c r="J78" s="27">
        <v>50350000</v>
      </c>
      <c r="K78" s="27">
        <f t="shared" si="0"/>
        <v>151050000</v>
      </c>
      <c r="L78" s="28" t="s">
        <v>8</v>
      </c>
    </row>
    <row r="79" spans="1:12" x14ac:dyDescent="0.3">
      <c r="A79" s="20"/>
      <c r="B79" s="21"/>
      <c r="C79" s="29"/>
      <c r="D79" s="30"/>
      <c r="E79" s="24"/>
      <c r="F79" s="24"/>
      <c r="G79" s="25"/>
      <c r="H79" s="24"/>
      <c r="I79" s="27"/>
      <c r="J79" s="27"/>
      <c r="K79" s="27">
        <f t="shared" si="0"/>
        <v>0</v>
      </c>
      <c r="L79" s="28"/>
    </row>
    <row r="80" spans="1:12" x14ac:dyDescent="0.3">
      <c r="A80" s="20">
        <v>38</v>
      </c>
      <c r="B80" s="21">
        <v>45674</v>
      </c>
      <c r="C80" s="29" t="s">
        <v>46</v>
      </c>
      <c r="D80" s="30">
        <v>5</v>
      </c>
      <c r="E80" s="24" t="s">
        <v>47</v>
      </c>
      <c r="F80" s="24" t="s">
        <v>55</v>
      </c>
      <c r="G80" s="25" t="s">
        <v>56</v>
      </c>
      <c r="H80" s="26" t="s">
        <v>31</v>
      </c>
      <c r="I80" s="27">
        <v>30</v>
      </c>
      <c r="J80" s="31"/>
      <c r="K80" s="31">
        <f t="shared" si="0"/>
        <v>0</v>
      </c>
      <c r="L80" s="28" t="s">
        <v>50</v>
      </c>
    </row>
    <row r="81" spans="1:12" x14ac:dyDescent="0.3">
      <c r="A81" s="20">
        <v>39</v>
      </c>
      <c r="B81" s="21">
        <v>45674</v>
      </c>
      <c r="C81" s="29" t="s">
        <v>46</v>
      </c>
      <c r="D81" s="30">
        <v>5</v>
      </c>
      <c r="E81" s="24" t="s">
        <v>47</v>
      </c>
      <c r="F81" s="24" t="s">
        <v>29</v>
      </c>
      <c r="G81" s="25" t="s">
        <v>30</v>
      </c>
      <c r="H81" s="26" t="s">
        <v>31</v>
      </c>
      <c r="I81" s="27">
        <v>15</v>
      </c>
      <c r="J81" s="31"/>
      <c r="K81" s="31">
        <f t="shared" si="0"/>
        <v>0</v>
      </c>
      <c r="L81" s="28" t="s">
        <v>50</v>
      </c>
    </row>
    <row r="82" spans="1:12" x14ac:dyDescent="0.3">
      <c r="A82" s="20">
        <v>40</v>
      </c>
      <c r="B82" s="21">
        <v>45674</v>
      </c>
      <c r="C82" s="29" t="s">
        <v>46</v>
      </c>
      <c r="D82" s="30">
        <v>5</v>
      </c>
      <c r="E82" s="24" t="s">
        <v>47</v>
      </c>
      <c r="F82" s="24" t="s">
        <v>35</v>
      </c>
      <c r="G82" s="25" t="s">
        <v>36</v>
      </c>
      <c r="H82" s="26" t="s">
        <v>31</v>
      </c>
      <c r="I82" s="27">
        <v>85</v>
      </c>
      <c r="J82" s="31"/>
      <c r="K82" s="31">
        <f t="shared" si="0"/>
        <v>0</v>
      </c>
      <c r="L82" s="28" t="s">
        <v>50</v>
      </c>
    </row>
    <row r="83" spans="1:12" x14ac:dyDescent="0.3">
      <c r="A83" s="20">
        <v>41</v>
      </c>
      <c r="B83" s="21">
        <v>45674</v>
      </c>
      <c r="C83" s="29" t="s">
        <v>46</v>
      </c>
      <c r="D83" s="30">
        <v>5</v>
      </c>
      <c r="E83" s="24" t="s">
        <v>47</v>
      </c>
      <c r="F83" s="24" t="s">
        <v>32</v>
      </c>
      <c r="G83" s="25" t="s">
        <v>33</v>
      </c>
      <c r="H83" s="26" t="s">
        <v>31</v>
      </c>
      <c r="I83" s="27">
        <v>85</v>
      </c>
      <c r="J83" s="31"/>
      <c r="K83" s="31">
        <f t="shared" si="0"/>
        <v>0</v>
      </c>
      <c r="L83" s="28" t="s">
        <v>50</v>
      </c>
    </row>
    <row r="84" spans="1:12" x14ac:dyDescent="0.3">
      <c r="A84" s="20"/>
      <c r="B84" s="21"/>
      <c r="C84" s="29"/>
      <c r="D84" s="30"/>
      <c r="E84" s="24"/>
      <c r="F84" s="24"/>
      <c r="G84" s="25"/>
      <c r="H84" s="26"/>
      <c r="I84" s="27"/>
      <c r="J84" s="31"/>
      <c r="K84" s="31">
        <f t="shared" si="0"/>
        <v>0</v>
      </c>
      <c r="L84" s="28"/>
    </row>
    <row r="85" spans="1:12" x14ac:dyDescent="0.3">
      <c r="A85" s="20">
        <v>42</v>
      </c>
      <c r="B85" s="21">
        <v>45677</v>
      </c>
      <c r="C85" s="22" t="s">
        <v>3</v>
      </c>
      <c r="D85" s="23">
        <v>6</v>
      </c>
      <c r="E85" s="24" t="s">
        <v>4</v>
      </c>
      <c r="F85" s="24" t="s">
        <v>43</v>
      </c>
      <c r="G85" s="25" t="s">
        <v>44</v>
      </c>
      <c r="H85" s="26" t="s">
        <v>45</v>
      </c>
      <c r="I85" s="27">
        <v>3</v>
      </c>
      <c r="J85" s="27">
        <v>37200000</v>
      </c>
      <c r="K85" s="27">
        <f t="shared" si="0"/>
        <v>111600000</v>
      </c>
      <c r="L85" s="28" t="s">
        <v>8</v>
      </c>
    </row>
    <row r="86" spans="1:12" x14ac:dyDescent="0.3">
      <c r="A86" s="20">
        <v>43</v>
      </c>
      <c r="B86" s="21">
        <v>45677</v>
      </c>
      <c r="C86" s="22" t="s">
        <v>3</v>
      </c>
      <c r="D86" s="23">
        <v>6</v>
      </c>
      <c r="E86" s="24" t="s">
        <v>4</v>
      </c>
      <c r="F86" s="24" t="s">
        <v>27</v>
      </c>
      <c r="G86" s="25" t="s">
        <v>28</v>
      </c>
      <c r="H86" s="26" t="s">
        <v>7</v>
      </c>
      <c r="I86" s="27">
        <v>2</v>
      </c>
      <c r="J86" s="27">
        <v>24000000</v>
      </c>
      <c r="K86" s="27">
        <f t="shared" si="0"/>
        <v>48000000</v>
      </c>
      <c r="L86" s="28" t="s">
        <v>8</v>
      </c>
    </row>
    <row r="87" spans="1:12" x14ac:dyDescent="0.3">
      <c r="A87" s="20">
        <v>44</v>
      </c>
      <c r="B87" s="21">
        <v>45677</v>
      </c>
      <c r="C87" s="22" t="s">
        <v>3</v>
      </c>
      <c r="D87" s="23">
        <v>6</v>
      </c>
      <c r="E87" s="24" t="s">
        <v>4</v>
      </c>
      <c r="F87" s="24" t="s">
        <v>64</v>
      </c>
      <c r="G87" s="25" t="s">
        <v>65</v>
      </c>
      <c r="H87" s="26" t="s">
        <v>7</v>
      </c>
      <c r="I87" s="27">
        <v>5</v>
      </c>
      <c r="J87" s="27">
        <v>4200000</v>
      </c>
      <c r="K87" s="27">
        <f t="shared" si="0"/>
        <v>21000000</v>
      </c>
      <c r="L87" s="28" t="s">
        <v>8</v>
      </c>
    </row>
    <row r="88" spans="1:12" x14ac:dyDescent="0.3">
      <c r="A88" s="20">
        <v>45</v>
      </c>
      <c r="B88" s="21">
        <v>45677</v>
      </c>
      <c r="C88" s="22" t="s">
        <v>3</v>
      </c>
      <c r="D88" s="23">
        <v>6</v>
      </c>
      <c r="E88" s="24" t="s">
        <v>4</v>
      </c>
      <c r="F88" s="24" t="s">
        <v>72</v>
      </c>
      <c r="G88" s="25" t="s">
        <v>73</v>
      </c>
      <c r="H88" s="26" t="s">
        <v>7</v>
      </c>
      <c r="I88" s="27">
        <v>3</v>
      </c>
      <c r="J88" s="27">
        <v>2300000</v>
      </c>
      <c r="K88" s="27">
        <f t="shared" si="0"/>
        <v>6900000</v>
      </c>
      <c r="L88" s="28" t="s">
        <v>8</v>
      </c>
    </row>
    <row r="89" spans="1:12" x14ac:dyDescent="0.3">
      <c r="A89" s="20">
        <v>46</v>
      </c>
      <c r="B89" s="21">
        <v>45677</v>
      </c>
      <c r="C89" s="22" t="s">
        <v>3</v>
      </c>
      <c r="D89" s="23">
        <v>6</v>
      </c>
      <c r="E89" s="24" t="s">
        <v>4</v>
      </c>
      <c r="F89" s="24" t="s">
        <v>61</v>
      </c>
      <c r="G89" s="25" t="s">
        <v>62</v>
      </c>
      <c r="H89" s="26" t="s">
        <v>63</v>
      </c>
      <c r="I89" s="27">
        <v>1</v>
      </c>
      <c r="J89" s="27">
        <v>5120000</v>
      </c>
      <c r="K89" s="27">
        <f t="shared" si="0"/>
        <v>5120000</v>
      </c>
      <c r="L89" s="28" t="s">
        <v>8</v>
      </c>
    </row>
    <row r="90" spans="1:12" x14ac:dyDescent="0.3">
      <c r="A90" s="20"/>
      <c r="B90" s="21"/>
      <c r="C90" s="29"/>
      <c r="D90" s="30"/>
      <c r="E90" s="24"/>
      <c r="F90" s="24"/>
      <c r="G90" s="25"/>
      <c r="H90" s="24"/>
      <c r="I90" s="27"/>
      <c r="J90" s="27"/>
      <c r="K90" s="27">
        <f t="shared" si="0"/>
        <v>0</v>
      </c>
      <c r="L90" s="28"/>
    </row>
    <row r="91" spans="1:12" x14ac:dyDescent="0.3">
      <c r="A91" s="20">
        <v>47</v>
      </c>
      <c r="B91" s="21">
        <v>45679</v>
      </c>
      <c r="C91" s="29" t="s">
        <v>46</v>
      </c>
      <c r="D91" s="30">
        <v>6</v>
      </c>
      <c r="E91" s="24" t="s">
        <v>47</v>
      </c>
      <c r="F91" s="24" t="s">
        <v>48</v>
      </c>
      <c r="G91" s="25" t="s">
        <v>49</v>
      </c>
      <c r="H91" s="26" t="s">
        <v>7</v>
      </c>
      <c r="I91" s="27">
        <v>1</v>
      </c>
      <c r="J91" s="31"/>
      <c r="K91" s="31">
        <f t="shared" si="0"/>
        <v>0</v>
      </c>
      <c r="L91" s="28" t="s">
        <v>50</v>
      </c>
    </row>
    <row r="92" spans="1:12" x14ac:dyDescent="0.3">
      <c r="A92" s="20">
        <v>48</v>
      </c>
      <c r="B92" s="21">
        <v>45679</v>
      </c>
      <c r="C92" s="29" t="s">
        <v>46</v>
      </c>
      <c r="D92" s="30">
        <v>6</v>
      </c>
      <c r="E92" s="24" t="s">
        <v>47</v>
      </c>
      <c r="F92" s="24" t="s">
        <v>59</v>
      </c>
      <c r="G92" s="25" t="s">
        <v>60</v>
      </c>
      <c r="H92" s="26" t="s">
        <v>7</v>
      </c>
      <c r="I92" s="27">
        <v>3</v>
      </c>
      <c r="J92" s="31"/>
      <c r="K92" s="31">
        <f t="shared" si="0"/>
        <v>0</v>
      </c>
      <c r="L92" s="28" t="s">
        <v>50</v>
      </c>
    </row>
    <row r="93" spans="1:12" x14ac:dyDescent="0.3">
      <c r="A93" s="20">
        <v>49</v>
      </c>
      <c r="B93" s="21">
        <v>45679</v>
      </c>
      <c r="C93" s="29" t="s">
        <v>46</v>
      </c>
      <c r="D93" s="30">
        <v>6</v>
      </c>
      <c r="E93" s="24" t="s">
        <v>47</v>
      </c>
      <c r="F93" s="24" t="s">
        <v>70</v>
      </c>
      <c r="G93" s="25" t="s">
        <v>71</v>
      </c>
      <c r="H93" s="26" t="s">
        <v>7</v>
      </c>
      <c r="I93" s="27">
        <v>3</v>
      </c>
      <c r="J93" s="31"/>
      <c r="K93" s="31">
        <f t="shared" si="0"/>
        <v>0</v>
      </c>
      <c r="L93" s="28" t="s">
        <v>50</v>
      </c>
    </row>
    <row r="94" spans="1:12" x14ac:dyDescent="0.3">
      <c r="A94" s="20">
        <v>50</v>
      </c>
      <c r="B94" s="21">
        <v>45679</v>
      </c>
      <c r="C94" s="29" t="s">
        <v>46</v>
      </c>
      <c r="D94" s="30">
        <v>6</v>
      </c>
      <c r="E94" s="24" t="s">
        <v>47</v>
      </c>
      <c r="F94" s="24" t="s">
        <v>74</v>
      </c>
      <c r="G94" s="25" t="s">
        <v>75</v>
      </c>
      <c r="H94" s="26" t="s">
        <v>7</v>
      </c>
      <c r="I94" s="27">
        <v>2</v>
      </c>
      <c r="J94" s="31"/>
      <c r="K94" s="31">
        <f t="shared" si="0"/>
        <v>0</v>
      </c>
      <c r="L94" s="28" t="s">
        <v>50</v>
      </c>
    </row>
    <row r="95" spans="1:12" x14ac:dyDescent="0.3">
      <c r="A95" s="20">
        <v>51</v>
      </c>
      <c r="B95" s="21">
        <v>45679</v>
      </c>
      <c r="C95" s="29" t="s">
        <v>46</v>
      </c>
      <c r="D95" s="30">
        <v>6</v>
      </c>
      <c r="E95" s="24" t="s">
        <v>47</v>
      </c>
      <c r="F95" s="24" t="s">
        <v>37</v>
      </c>
      <c r="G95" s="25" t="s">
        <v>38</v>
      </c>
      <c r="H95" s="26" t="s">
        <v>7</v>
      </c>
      <c r="I95" s="27">
        <v>2</v>
      </c>
      <c r="J95" s="31"/>
      <c r="K95" s="31">
        <f t="shared" si="0"/>
        <v>0</v>
      </c>
      <c r="L95" s="28" t="s">
        <v>50</v>
      </c>
    </row>
    <row r="96" spans="1:12" x14ac:dyDescent="0.3">
      <c r="A96" s="20">
        <v>52</v>
      </c>
      <c r="B96" s="21">
        <v>45679</v>
      </c>
      <c r="C96" s="29" t="s">
        <v>46</v>
      </c>
      <c r="D96" s="30">
        <v>6</v>
      </c>
      <c r="E96" s="24" t="s">
        <v>47</v>
      </c>
      <c r="F96" s="24" t="s">
        <v>43</v>
      </c>
      <c r="G96" s="25" t="s">
        <v>44</v>
      </c>
      <c r="H96" s="26" t="s">
        <v>45</v>
      </c>
      <c r="I96" s="27">
        <v>1</v>
      </c>
      <c r="J96" s="31"/>
      <c r="K96" s="31">
        <f t="shared" si="0"/>
        <v>0</v>
      </c>
      <c r="L96" s="28" t="s">
        <v>50</v>
      </c>
    </row>
    <row r="97" spans="1:12" x14ac:dyDescent="0.3">
      <c r="A97" s="20">
        <v>53</v>
      </c>
      <c r="B97" s="21">
        <v>45681</v>
      </c>
      <c r="C97" s="29" t="s">
        <v>46</v>
      </c>
      <c r="D97" s="30">
        <v>6</v>
      </c>
      <c r="E97" s="24" t="s">
        <v>47</v>
      </c>
      <c r="F97" s="24" t="s">
        <v>64</v>
      </c>
      <c r="G97" s="25" t="s">
        <v>65</v>
      </c>
      <c r="H97" s="26" t="s">
        <v>7</v>
      </c>
      <c r="I97" s="27">
        <v>3</v>
      </c>
      <c r="J97" s="31"/>
      <c r="K97" s="31">
        <f>I97*J97</f>
        <v>0</v>
      </c>
      <c r="L97" s="28" t="s">
        <v>50</v>
      </c>
    </row>
    <row r="98" spans="1:12" x14ac:dyDescent="0.3">
      <c r="A98" s="20"/>
      <c r="B98" s="21"/>
      <c r="C98" s="29"/>
      <c r="D98" s="30"/>
      <c r="E98" s="24"/>
      <c r="F98" s="24"/>
      <c r="G98" s="25"/>
      <c r="H98" s="24"/>
      <c r="I98" s="27"/>
      <c r="J98" s="31"/>
      <c r="K98" s="31">
        <f t="shared" si="0"/>
        <v>0</v>
      </c>
      <c r="L98" s="28"/>
    </row>
    <row r="99" spans="1:12" x14ac:dyDescent="0.3">
      <c r="A99" s="20">
        <v>54</v>
      </c>
      <c r="B99" s="21">
        <v>45681</v>
      </c>
      <c r="C99" s="29" t="s">
        <v>46</v>
      </c>
      <c r="D99" s="30">
        <v>7</v>
      </c>
      <c r="E99" s="24" t="s">
        <v>47</v>
      </c>
      <c r="F99" s="24" t="s">
        <v>72</v>
      </c>
      <c r="G99" s="25" t="s">
        <v>73</v>
      </c>
      <c r="H99" s="26" t="s">
        <v>7</v>
      </c>
      <c r="I99" s="27">
        <v>2</v>
      </c>
      <c r="J99" s="31"/>
      <c r="K99" s="31">
        <f t="shared" ref="K99:K127" si="1">I99*J99</f>
        <v>0</v>
      </c>
      <c r="L99" s="28" t="s">
        <v>50</v>
      </c>
    </row>
    <row r="100" spans="1:12" x14ac:dyDescent="0.3">
      <c r="A100" s="20">
        <v>55</v>
      </c>
      <c r="B100" s="21">
        <v>45681</v>
      </c>
      <c r="C100" s="29" t="s">
        <v>46</v>
      </c>
      <c r="D100" s="30">
        <v>7</v>
      </c>
      <c r="E100" s="24" t="s">
        <v>47</v>
      </c>
      <c r="F100" s="24" t="s">
        <v>27</v>
      </c>
      <c r="G100" s="25" t="s">
        <v>28</v>
      </c>
      <c r="H100" s="26" t="s">
        <v>7</v>
      </c>
      <c r="I100" s="27">
        <v>2</v>
      </c>
      <c r="J100" s="31"/>
      <c r="K100" s="31">
        <f t="shared" si="1"/>
        <v>0</v>
      </c>
      <c r="L100" s="28" t="s">
        <v>50</v>
      </c>
    </row>
    <row r="101" spans="1:12" x14ac:dyDescent="0.3">
      <c r="A101" s="20">
        <v>56</v>
      </c>
      <c r="B101" s="21">
        <v>45681</v>
      </c>
      <c r="C101" s="29" t="s">
        <v>46</v>
      </c>
      <c r="D101" s="30">
        <v>7</v>
      </c>
      <c r="E101" s="24" t="s">
        <v>47</v>
      </c>
      <c r="F101" s="24" t="s">
        <v>53</v>
      </c>
      <c r="G101" s="25" t="s">
        <v>54</v>
      </c>
      <c r="H101" s="26" t="s">
        <v>7</v>
      </c>
      <c r="I101" s="27">
        <v>2</v>
      </c>
      <c r="J101" s="31"/>
      <c r="K101" s="31">
        <f t="shared" si="1"/>
        <v>0</v>
      </c>
      <c r="L101" s="28" t="s">
        <v>50</v>
      </c>
    </row>
    <row r="102" spans="1:12" x14ac:dyDescent="0.3">
      <c r="A102" s="20"/>
      <c r="B102" s="21"/>
      <c r="C102" s="29"/>
      <c r="D102" s="30"/>
      <c r="E102" s="24"/>
      <c r="F102" s="24"/>
      <c r="G102" s="25"/>
      <c r="H102" s="26"/>
      <c r="I102" s="27"/>
      <c r="J102" s="31"/>
      <c r="K102" s="31">
        <f t="shared" si="1"/>
        <v>0</v>
      </c>
      <c r="L102" s="28"/>
    </row>
    <row r="103" spans="1:12" x14ac:dyDescent="0.3">
      <c r="A103" s="20">
        <v>57</v>
      </c>
      <c r="B103" s="21">
        <v>45682</v>
      </c>
      <c r="C103" s="22" t="s">
        <v>3</v>
      </c>
      <c r="D103" s="23">
        <v>7</v>
      </c>
      <c r="E103" s="24" t="s">
        <v>4</v>
      </c>
      <c r="F103" s="24" t="s">
        <v>5</v>
      </c>
      <c r="G103" s="25" t="s">
        <v>6</v>
      </c>
      <c r="H103" s="26" t="s">
        <v>7</v>
      </c>
      <c r="I103" s="27">
        <v>5</v>
      </c>
      <c r="J103" s="27">
        <v>8050000</v>
      </c>
      <c r="K103" s="27">
        <f t="shared" si="1"/>
        <v>40250000</v>
      </c>
      <c r="L103" s="28" t="s">
        <v>8</v>
      </c>
    </row>
    <row r="104" spans="1:12" x14ac:dyDescent="0.3">
      <c r="A104" s="20">
        <v>58</v>
      </c>
      <c r="B104" s="21">
        <v>45682</v>
      </c>
      <c r="C104" s="22" t="s">
        <v>3</v>
      </c>
      <c r="D104" s="23">
        <v>7</v>
      </c>
      <c r="E104" s="24" t="s">
        <v>4</v>
      </c>
      <c r="F104" s="24" t="s">
        <v>9</v>
      </c>
      <c r="G104" s="25" t="s">
        <v>10</v>
      </c>
      <c r="H104" s="26" t="s">
        <v>7</v>
      </c>
      <c r="I104" s="27">
        <v>3</v>
      </c>
      <c r="J104" s="27">
        <v>12000000</v>
      </c>
      <c r="K104" s="27">
        <f t="shared" si="1"/>
        <v>36000000</v>
      </c>
      <c r="L104" s="28" t="s">
        <v>8</v>
      </c>
    </row>
    <row r="105" spans="1:12" x14ac:dyDescent="0.3">
      <c r="A105" s="20">
        <v>59</v>
      </c>
      <c r="B105" s="21">
        <v>45682</v>
      </c>
      <c r="C105" s="22" t="s">
        <v>3</v>
      </c>
      <c r="D105" s="23">
        <v>7</v>
      </c>
      <c r="E105" s="24" t="s">
        <v>4</v>
      </c>
      <c r="F105" s="24" t="s">
        <v>11</v>
      </c>
      <c r="G105" s="25" t="s">
        <v>12</v>
      </c>
      <c r="H105" s="26" t="s">
        <v>7</v>
      </c>
      <c r="I105" s="27">
        <v>6</v>
      </c>
      <c r="J105" s="27">
        <v>23000000</v>
      </c>
      <c r="K105" s="27">
        <f t="shared" si="1"/>
        <v>138000000</v>
      </c>
      <c r="L105" s="28" t="s">
        <v>8</v>
      </c>
    </row>
    <row r="106" spans="1:12" x14ac:dyDescent="0.3">
      <c r="A106" s="20">
        <v>60</v>
      </c>
      <c r="B106" s="21">
        <v>45682</v>
      </c>
      <c r="C106" s="22" t="s">
        <v>3</v>
      </c>
      <c r="D106" s="23">
        <v>7</v>
      </c>
      <c r="E106" s="24" t="s">
        <v>4</v>
      </c>
      <c r="F106" s="24" t="s">
        <v>13</v>
      </c>
      <c r="G106" s="25" t="s">
        <v>14</v>
      </c>
      <c r="H106" s="26" t="s">
        <v>7</v>
      </c>
      <c r="I106" s="27">
        <v>4</v>
      </c>
      <c r="J106" s="27">
        <v>3600000</v>
      </c>
      <c r="K106" s="27">
        <f t="shared" si="1"/>
        <v>14400000</v>
      </c>
      <c r="L106" s="28" t="s">
        <v>8</v>
      </c>
    </row>
    <row r="107" spans="1:12" x14ac:dyDescent="0.3">
      <c r="A107" s="20"/>
      <c r="B107" s="21"/>
      <c r="C107" s="29"/>
      <c r="D107" s="30"/>
      <c r="E107" s="24"/>
      <c r="F107" s="24"/>
      <c r="G107" s="25"/>
      <c r="H107" s="24"/>
      <c r="I107" s="27"/>
      <c r="J107" s="27"/>
      <c r="K107" s="27">
        <f t="shared" si="1"/>
        <v>0</v>
      </c>
      <c r="L107" s="28"/>
    </row>
    <row r="108" spans="1:12" x14ac:dyDescent="0.3">
      <c r="A108" s="20">
        <v>61</v>
      </c>
      <c r="B108" s="21">
        <v>45683</v>
      </c>
      <c r="C108" s="29" t="s">
        <v>46</v>
      </c>
      <c r="D108" s="30">
        <v>8</v>
      </c>
      <c r="E108" s="24" t="s">
        <v>47</v>
      </c>
      <c r="F108" s="24" t="s">
        <v>27</v>
      </c>
      <c r="G108" s="25" t="s">
        <v>28</v>
      </c>
      <c r="H108" s="26" t="s">
        <v>7</v>
      </c>
      <c r="I108" s="27">
        <v>2</v>
      </c>
      <c r="J108" s="31"/>
      <c r="K108" s="31">
        <f t="shared" si="1"/>
        <v>0</v>
      </c>
      <c r="L108" s="28" t="s">
        <v>50</v>
      </c>
    </row>
    <row r="109" spans="1:12" x14ac:dyDescent="0.3">
      <c r="A109" s="20">
        <v>62</v>
      </c>
      <c r="B109" s="21">
        <v>45683</v>
      </c>
      <c r="C109" s="29" t="s">
        <v>46</v>
      </c>
      <c r="D109" s="30">
        <v>8</v>
      </c>
      <c r="E109" s="24" t="s">
        <v>47</v>
      </c>
      <c r="F109" s="24" t="s">
        <v>64</v>
      </c>
      <c r="G109" s="25" t="s">
        <v>65</v>
      </c>
      <c r="H109" s="26" t="s">
        <v>7</v>
      </c>
      <c r="I109" s="27">
        <v>3</v>
      </c>
      <c r="J109" s="31"/>
      <c r="K109" s="31">
        <f t="shared" si="1"/>
        <v>0</v>
      </c>
      <c r="L109" s="28" t="s">
        <v>50</v>
      </c>
    </row>
    <row r="110" spans="1:12" x14ac:dyDescent="0.3">
      <c r="A110" s="20">
        <v>63</v>
      </c>
      <c r="B110" s="21">
        <v>45683</v>
      </c>
      <c r="C110" s="29" t="s">
        <v>46</v>
      </c>
      <c r="D110" s="30">
        <v>8</v>
      </c>
      <c r="E110" s="24" t="s">
        <v>47</v>
      </c>
      <c r="F110" s="24" t="s">
        <v>59</v>
      </c>
      <c r="G110" s="25" t="s">
        <v>60</v>
      </c>
      <c r="H110" s="26" t="s">
        <v>7</v>
      </c>
      <c r="I110" s="27">
        <v>5</v>
      </c>
      <c r="J110" s="31"/>
      <c r="K110" s="31">
        <f t="shared" si="1"/>
        <v>0</v>
      </c>
      <c r="L110" s="28" t="s">
        <v>50</v>
      </c>
    </row>
    <row r="111" spans="1:12" x14ac:dyDescent="0.3">
      <c r="A111" s="20">
        <v>64</v>
      </c>
      <c r="B111" s="21">
        <v>45683</v>
      </c>
      <c r="C111" s="29" t="s">
        <v>46</v>
      </c>
      <c r="D111" s="30">
        <v>8</v>
      </c>
      <c r="E111" s="24" t="s">
        <v>47</v>
      </c>
      <c r="F111" s="24" t="s">
        <v>13</v>
      </c>
      <c r="G111" s="25" t="s">
        <v>14</v>
      </c>
      <c r="H111" s="26" t="s">
        <v>7</v>
      </c>
      <c r="I111" s="27">
        <v>4</v>
      </c>
      <c r="J111" s="31"/>
      <c r="K111" s="31">
        <f t="shared" si="1"/>
        <v>0</v>
      </c>
      <c r="L111" s="28" t="s">
        <v>50</v>
      </c>
    </row>
    <row r="112" spans="1:12" x14ac:dyDescent="0.3">
      <c r="A112" s="20">
        <v>65</v>
      </c>
      <c r="B112" s="21">
        <v>45685</v>
      </c>
      <c r="C112" s="29" t="s">
        <v>46</v>
      </c>
      <c r="D112" s="30">
        <v>8</v>
      </c>
      <c r="E112" s="24" t="s">
        <v>47</v>
      </c>
      <c r="F112" s="24" t="s">
        <v>43</v>
      </c>
      <c r="G112" s="25" t="s">
        <v>44</v>
      </c>
      <c r="H112" s="26" t="s">
        <v>45</v>
      </c>
      <c r="I112" s="27">
        <v>3</v>
      </c>
      <c r="J112" s="31"/>
      <c r="K112" s="31">
        <f>I112*J112</f>
        <v>0</v>
      </c>
      <c r="L112" s="28" t="s">
        <v>50</v>
      </c>
    </row>
    <row r="113" spans="1:12" x14ac:dyDescent="0.3">
      <c r="A113" s="20">
        <v>66</v>
      </c>
      <c r="B113" s="21">
        <v>45685</v>
      </c>
      <c r="C113" s="29" t="s">
        <v>46</v>
      </c>
      <c r="D113" s="30">
        <v>8</v>
      </c>
      <c r="E113" s="24" t="s">
        <v>47</v>
      </c>
      <c r="F113" s="24" t="s">
        <v>27</v>
      </c>
      <c r="G113" s="25" t="s">
        <v>28</v>
      </c>
      <c r="H113" s="26" t="s">
        <v>7</v>
      </c>
      <c r="I113" s="27">
        <v>2</v>
      </c>
      <c r="J113" s="31"/>
      <c r="K113" s="31">
        <f>I113*J113</f>
        <v>0</v>
      </c>
      <c r="L113" s="28" t="s">
        <v>50</v>
      </c>
    </row>
    <row r="114" spans="1:12" x14ac:dyDescent="0.3">
      <c r="A114" s="20"/>
      <c r="B114" s="21"/>
      <c r="C114" s="29"/>
      <c r="D114" s="30"/>
      <c r="E114" s="24"/>
      <c r="F114" s="24"/>
      <c r="G114" s="25"/>
      <c r="H114" s="24"/>
      <c r="I114" s="27"/>
      <c r="J114" s="31"/>
      <c r="K114" s="31">
        <f t="shared" si="1"/>
        <v>0</v>
      </c>
      <c r="L114" s="28"/>
    </row>
    <row r="115" spans="1:12" x14ac:dyDescent="0.3">
      <c r="A115" s="20">
        <v>67</v>
      </c>
      <c r="B115" s="21">
        <v>45685</v>
      </c>
      <c r="C115" s="29" t="s">
        <v>46</v>
      </c>
      <c r="D115" s="30">
        <v>9</v>
      </c>
      <c r="E115" s="24" t="s">
        <v>47</v>
      </c>
      <c r="F115" s="24" t="s">
        <v>64</v>
      </c>
      <c r="G115" s="25" t="s">
        <v>65</v>
      </c>
      <c r="H115" s="26" t="s">
        <v>7</v>
      </c>
      <c r="I115" s="27">
        <v>5</v>
      </c>
      <c r="J115" s="31"/>
      <c r="K115" s="31">
        <f t="shared" si="1"/>
        <v>0</v>
      </c>
      <c r="L115" s="28" t="s">
        <v>50</v>
      </c>
    </row>
    <row r="116" spans="1:12" x14ac:dyDescent="0.3">
      <c r="A116" s="20">
        <v>68</v>
      </c>
      <c r="B116" s="21">
        <v>45685</v>
      </c>
      <c r="C116" s="29" t="s">
        <v>46</v>
      </c>
      <c r="D116" s="30">
        <v>9</v>
      </c>
      <c r="E116" s="24" t="s">
        <v>47</v>
      </c>
      <c r="F116" s="24" t="s">
        <v>72</v>
      </c>
      <c r="G116" s="25" t="s">
        <v>73</v>
      </c>
      <c r="H116" s="26" t="s">
        <v>7</v>
      </c>
      <c r="I116" s="27">
        <v>3</v>
      </c>
      <c r="J116" s="31"/>
      <c r="K116" s="31">
        <f t="shared" si="1"/>
        <v>0</v>
      </c>
      <c r="L116" s="28" t="s">
        <v>50</v>
      </c>
    </row>
    <row r="117" spans="1:12" x14ac:dyDescent="0.3">
      <c r="A117" s="20">
        <v>69</v>
      </c>
      <c r="B117" s="21">
        <v>45685</v>
      </c>
      <c r="C117" s="29" t="s">
        <v>46</v>
      </c>
      <c r="D117" s="30">
        <v>9</v>
      </c>
      <c r="E117" s="24" t="s">
        <v>47</v>
      </c>
      <c r="F117" s="24" t="s">
        <v>61</v>
      </c>
      <c r="G117" s="25" t="s">
        <v>62</v>
      </c>
      <c r="H117" s="26" t="s">
        <v>63</v>
      </c>
      <c r="I117" s="27">
        <v>1</v>
      </c>
      <c r="J117" s="31"/>
      <c r="K117" s="31">
        <f t="shared" si="1"/>
        <v>0</v>
      </c>
      <c r="L117" s="28" t="s">
        <v>50</v>
      </c>
    </row>
    <row r="118" spans="1:12" x14ac:dyDescent="0.3">
      <c r="A118" s="20"/>
      <c r="B118" s="21"/>
      <c r="C118" s="29"/>
      <c r="D118" s="30"/>
      <c r="E118" s="24"/>
      <c r="F118" s="24"/>
      <c r="G118" s="25"/>
      <c r="H118" s="24"/>
      <c r="I118" s="27"/>
      <c r="J118" s="31"/>
      <c r="K118" s="31">
        <f t="shared" si="1"/>
        <v>0</v>
      </c>
      <c r="L118" s="28"/>
    </row>
    <row r="119" spans="1:12" x14ac:dyDescent="0.3">
      <c r="A119" s="20">
        <v>70</v>
      </c>
      <c r="B119" s="21">
        <v>45686</v>
      </c>
      <c r="C119" s="29" t="s">
        <v>46</v>
      </c>
      <c r="D119" s="30">
        <v>10</v>
      </c>
      <c r="E119" s="24" t="s">
        <v>47</v>
      </c>
      <c r="F119" s="24" t="s">
        <v>55</v>
      </c>
      <c r="G119" s="25" t="s">
        <v>56</v>
      </c>
      <c r="H119" s="26" t="s">
        <v>31</v>
      </c>
      <c r="I119" s="27">
        <v>40</v>
      </c>
      <c r="J119" s="31"/>
      <c r="K119" s="31">
        <f t="shared" si="1"/>
        <v>0</v>
      </c>
      <c r="L119" s="28" t="s">
        <v>50</v>
      </c>
    </row>
    <row r="120" spans="1:12" x14ac:dyDescent="0.3">
      <c r="A120" s="20">
        <v>71</v>
      </c>
      <c r="B120" s="21">
        <v>45686</v>
      </c>
      <c r="C120" s="29" t="s">
        <v>46</v>
      </c>
      <c r="D120" s="30">
        <v>10</v>
      </c>
      <c r="E120" s="24" t="s">
        <v>47</v>
      </c>
      <c r="F120" s="24" t="s">
        <v>29</v>
      </c>
      <c r="G120" s="25" t="s">
        <v>30</v>
      </c>
      <c r="H120" s="26" t="s">
        <v>31</v>
      </c>
      <c r="I120" s="27">
        <v>180</v>
      </c>
      <c r="J120" s="31"/>
      <c r="K120" s="31">
        <f t="shared" si="1"/>
        <v>0</v>
      </c>
      <c r="L120" s="28" t="s">
        <v>50</v>
      </c>
    </row>
    <row r="121" spans="1:12" x14ac:dyDescent="0.3">
      <c r="A121" s="20"/>
      <c r="B121" s="21"/>
      <c r="C121" s="29"/>
      <c r="D121" s="30"/>
      <c r="E121" s="24"/>
      <c r="F121" s="24"/>
      <c r="G121" s="25"/>
      <c r="H121" s="24"/>
      <c r="I121" s="27"/>
      <c r="J121" s="31"/>
      <c r="K121" s="31">
        <f t="shared" si="1"/>
        <v>0</v>
      </c>
      <c r="L121" s="28"/>
    </row>
    <row r="122" spans="1:12" x14ac:dyDescent="0.3">
      <c r="A122" s="20">
        <v>72</v>
      </c>
      <c r="B122" s="21">
        <v>45686</v>
      </c>
      <c r="C122" s="29" t="s">
        <v>46</v>
      </c>
      <c r="D122" s="30">
        <v>11</v>
      </c>
      <c r="E122" s="24" t="s">
        <v>47</v>
      </c>
      <c r="F122" s="24" t="s">
        <v>35</v>
      </c>
      <c r="G122" s="25" t="s">
        <v>36</v>
      </c>
      <c r="H122" s="26" t="s">
        <v>31</v>
      </c>
      <c r="I122" s="27">
        <v>350</v>
      </c>
      <c r="J122" s="31"/>
      <c r="K122" s="31">
        <f>I122*J122</f>
        <v>0</v>
      </c>
      <c r="L122" s="28" t="s">
        <v>50</v>
      </c>
    </row>
    <row r="123" spans="1:12" x14ac:dyDescent="0.3">
      <c r="A123" s="20">
        <v>73</v>
      </c>
      <c r="B123" s="21">
        <v>45686</v>
      </c>
      <c r="C123" s="29" t="s">
        <v>46</v>
      </c>
      <c r="D123" s="30">
        <v>11</v>
      </c>
      <c r="E123" s="24" t="s">
        <v>47</v>
      </c>
      <c r="F123" s="24" t="s">
        <v>32</v>
      </c>
      <c r="G123" s="25" t="s">
        <v>33</v>
      </c>
      <c r="H123" s="26" t="s">
        <v>31</v>
      </c>
      <c r="I123" s="27">
        <v>150</v>
      </c>
      <c r="J123" s="31"/>
      <c r="K123" s="31">
        <f>I123*J123</f>
        <v>0</v>
      </c>
      <c r="L123" s="28" t="s">
        <v>50</v>
      </c>
    </row>
    <row r="124" spans="1:12" x14ac:dyDescent="0.3">
      <c r="A124" s="20">
        <v>74</v>
      </c>
      <c r="B124" s="21">
        <v>45687</v>
      </c>
      <c r="C124" s="29" t="s">
        <v>46</v>
      </c>
      <c r="D124" s="30">
        <v>11</v>
      </c>
      <c r="E124" s="24" t="s">
        <v>47</v>
      </c>
      <c r="F124" s="24" t="s">
        <v>5</v>
      </c>
      <c r="G124" s="25" t="s">
        <v>6</v>
      </c>
      <c r="H124" s="26" t="s">
        <v>7</v>
      </c>
      <c r="I124" s="27">
        <v>3</v>
      </c>
      <c r="J124" s="31"/>
      <c r="K124" s="31">
        <f t="shared" si="1"/>
        <v>0</v>
      </c>
      <c r="L124" s="28" t="s">
        <v>50</v>
      </c>
    </row>
    <row r="125" spans="1:12" x14ac:dyDescent="0.3">
      <c r="A125" s="20">
        <v>75</v>
      </c>
      <c r="B125" s="21">
        <v>45687</v>
      </c>
      <c r="C125" s="29" t="s">
        <v>46</v>
      </c>
      <c r="D125" s="30">
        <v>11</v>
      </c>
      <c r="E125" s="24" t="s">
        <v>47</v>
      </c>
      <c r="F125" s="24" t="s">
        <v>11</v>
      </c>
      <c r="G125" s="25" t="s">
        <v>12</v>
      </c>
      <c r="H125" s="26" t="s">
        <v>7</v>
      </c>
      <c r="I125" s="27">
        <v>4</v>
      </c>
      <c r="J125" s="31"/>
      <c r="K125" s="31">
        <f t="shared" si="1"/>
        <v>0</v>
      </c>
      <c r="L125" s="28" t="s">
        <v>50</v>
      </c>
    </row>
    <row r="126" spans="1:12" x14ac:dyDescent="0.3">
      <c r="A126" s="20">
        <v>76</v>
      </c>
      <c r="B126" s="21">
        <v>45687</v>
      </c>
      <c r="C126" s="29" t="s">
        <v>46</v>
      </c>
      <c r="D126" s="30">
        <v>11</v>
      </c>
      <c r="E126" s="24" t="s">
        <v>47</v>
      </c>
      <c r="F126" s="24" t="s">
        <v>59</v>
      </c>
      <c r="G126" s="25" t="s">
        <v>60</v>
      </c>
      <c r="H126" s="26" t="s">
        <v>7</v>
      </c>
      <c r="I126" s="27">
        <v>2</v>
      </c>
      <c r="J126" s="31"/>
      <c r="K126" s="31">
        <f t="shared" si="1"/>
        <v>0</v>
      </c>
      <c r="L126" s="28" t="s">
        <v>50</v>
      </c>
    </row>
    <row r="127" spans="1:12" x14ac:dyDescent="0.3">
      <c r="A127" s="20">
        <v>77</v>
      </c>
      <c r="B127" s="21">
        <v>45687</v>
      </c>
      <c r="C127" s="29" t="s">
        <v>46</v>
      </c>
      <c r="D127" s="30">
        <v>11</v>
      </c>
      <c r="E127" s="24" t="s">
        <v>47</v>
      </c>
      <c r="F127" s="24" t="s">
        <v>13</v>
      </c>
      <c r="G127" s="25" t="s">
        <v>14</v>
      </c>
      <c r="H127" s="26" t="s">
        <v>7</v>
      </c>
      <c r="I127" s="27">
        <v>3</v>
      </c>
      <c r="J127" s="31"/>
      <c r="K127" s="31">
        <f t="shared" si="1"/>
        <v>0</v>
      </c>
      <c r="L127" s="28" t="s">
        <v>50</v>
      </c>
    </row>
    <row r="128" spans="1:12" x14ac:dyDescent="0.3">
      <c r="A128" s="32"/>
      <c r="B128" s="33"/>
      <c r="C128" s="34"/>
      <c r="D128" s="35"/>
      <c r="E128" s="36"/>
      <c r="F128" s="36"/>
      <c r="G128" s="37"/>
      <c r="H128" s="38"/>
      <c r="I128" s="39"/>
      <c r="J128" s="40"/>
      <c r="K128" s="40"/>
      <c r="L128" s="41"/>
    </row>
    <row r="129" spans="1:12" x14ac:dyDescent="0.3">
      <c r="A129" s="32"/>
      <c r="B129" s="33"/>
      <c r="C129" s="34"/>
      <c r="D129" s="35"/>
      <c r="E129" s="36"/>
      <c r="F129" s="36"/>
      <c r="G129" s="37"/>
      <c r="H129" s="38"/>
      <c r="I129" s="39"/>
      <c r="J129" s="40"/>
      <c r="K129" s="40"/>
      <c r="L129" s="41"/>
    </row>
    <row r="130" spans="1:12" x14ac:dyDescent="0.3">
      <c r="A130" s="32"/>
      <c r="B130" s="33"/>
      <c r="C130" s="34"/>
      <c r="D130" s="35"/>
      <c r="E130" s="36"/>
      <c r="F130" s="36"/>
      <c r="G130" s="37"/>
      <c r="H130" s="38"/>
      <c r="I130" s="39"/>
      <c r="J130" s="40"/>
      <c r="K130" s="40"/>
      <c r="L130" s="41"/>
    </row>
    <row r="131" spans="1:12" x14ac:dyDescent="0.3">
      <c r="A131" s="32"/>
      <c r="B131" s="33"/>
      <c r="C131" s="34"/>
      <c r="D131" s="35"/>
      <c r="E131" s="36"/>
      <c r="F131" s="36"/>
      <c r="G131" s="37"/>
      <c r="H131" s="38"/>
      <c r="I131" s="39"/>
      <c r="J131" s="40"/>
      <c r="K131" s="40"/>
      <c r="L131" s="41"/>
    </row>
    <row r="132" spans="1:12" x14ac:dyDescent="0.3">
      <c r="A132" s="32"/>
      <c r="B132" s="33"/>
      <c r="C132" s="34"/>
      <c r="D132" s="35"/>
      <c r="E132" s="36"/>
      <c r="F132" s="36"/>
      <c r="G132" s="37"/>
      <c r="H132" s="38"/>
      <c r="I132" s="39"/>
      <c r="J132" s="40"/>
      <c r="K132" s="40"/>
      <c r="L132" s="41"/>
    </row>
    <row r="133" spans="1:12" x14ac:dyDescent="0.3">
      <c r="A133" s="32"/>
      <c r="B133" s="33"/>
      <c r="C133" s="34"/>
      <c r="D133" s="35"/>
      <c r="E133" s="36"/>
      <c r="F133" s="36"/>
      <c r="G133" s="37"/>
      <c r="H133" s="38"/>
      <c r="I133" s="39"/>
      <c r="J133" s="40"/>
      <c r="K133" s="40"/>
      <c r="L133" s="41"/>
    </row>
    <row r="134" spans="1:12" x14ac:dyDescent="0.3">
      <c r="A134" s="32"/>
      <c r="B134" s="33"/>
      <c r="C134" s="34"/>
      <c r="D134" s="35"/>
      <c r="E134" s="36"/>
      <c r="F134" s="36"/>
      <c r="G134" s="37"/>
      <c r="H134" s="38"/>
      <c r="I134" s="39"/>
      <c r="J134" s="40"/>
      <c r="K134" s="40"/>
      <c r="L134" s="41"/>
    </row>
    <row r="135" spans="1:12" x14ac:dyDescent="0.3">
      <c r="A135" s="32"/>
      <c r="B135" s="33"/>
      <c r="C135" s="34"/>
      <c r="D135" s="35"/>
      <c r="E135" s="36"/>
      <c r="F135" s="36"/>
      <c r="G135" s="37"/>
      <c r="H135" s="38"/>
      <c r="I135" s="39"/>
      <c r="J135" s="40"/>
      <c r="K135" s="40"/>
      <c r="L135" s="41"/>
    </row>
    <row r="136" spans="1:12" x14ac:dyDescent="0.3">
      <c r="A136" s="32"/>
      <c r="B136" s="33"/>
      <c r="C136" s="34"/>
      <c r="D136" s="35"/>
      <c r="E136" s="36"/>
      <c r="F136" s="36"/>
      <c r="G136" s="37"/>
      <c r="H136" s="38"/>
      <c r="I136" s="39"/>
      <c r="J136" s="40"/>
      <c r="K136" s="40"/>
      <c r="L136" s="41"/>
    </row>
    <row r="137" spans="1:12" x14ac:dyDescent="0.3">
      <c r="A137" s="42"/>
      <c r="B137" s="43"/>
      <c r="C137" s="44"/>
      <c r="D137" s="45"/>
      <c r="E137" s="44"/>
      <c r="F137" s="44"/>
      <c r="G137" s="46"/>
      <c r="H137" s="44"/>
      <c r="I137" s="47"/>
      <c r="J137" s="47"/>
      <c r="K137" s="47"/>
      <c r="L137" s="48"/>
    </row>
  </sheetData>
  <mergeCells count="1">
    <mergeCell ref="A31:L31"/>
  </mergeCells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2049" r:id="rId3" name="MyExcelBox1">
          <controlPr defaultSize="0" autoLine="0" r:id="rId4">
            <anchor moveWithCells="1">
              <from>
                <xdr:col>5</xdr:col>
                <xdr:colOff>0</xdr:colOff>
                <xdr:row>130</xdr:row>
                <xdr:rowOff>0</xdr:rowOff>
              </from>
              <to>
                <xdr:col>6</xdr:col>
                <xdr:colOff>167640</xdr:colOff>
                <xdr:row>131</xdr:row>
                <xdr:rowOff>0</xdr:rowOff>
              </to>
            </anchor>
          </controlPr>
        </control>
      </mc:Choice>
      <mc:Fallback>
        <control shapeId="2049" r:id="rId3" name="MyExcelBox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A2F8E-039F-4C7A-A039-2E94E0E691D0}">
  <sheetPr codeName="Sheet5"/>
  <dimension ref="A1:L63"/>
  <sheetViews>
    <sheetView showZeros="0" workbookViewId="0">
      <selection activeCell="L1" sqref="L1"/>
    </sheetView>
  </sheetViews>
  <sheetFormatPr defaultRowHeight="18" x14ac:dyDescent="0.35"/>
  <cols>
    <col min="1" max="1" width="5.44140625" style="80" customWidth="1"/>
    <col min="2" max="3" width="8.88671875" style="80"/>
    <col min="4" max="4" width="14" style="80" customWidth="1"/>
    <col min="5" max="5" width="13.21875" style="80" customWidth="1"/>
    <col min="6" max="6" width="7.33203125" style="80" customWidth="1"/>
    <col min="7" max="7" width="6.88671875" style="80" customWidth="1"/>
    <col min="8" max="8" width="13.33203125" style="80" customWidth="1"/>
    <col min="9" max="9" width="15.88671875" style="80" customWidth="1"/>
    <col min="10" max="10" width="12" style="80" customWidth="1"/>
    <col min="11" max="11" width="9" style="80" bestFit="1" customWidth="1"/>
    <col min="12" max="16384" width="8.88671875" style="80"/>
  </cols>
  <sheetData>
    <row r="1" spans="1:12" x14ac:dyDescent="0.35">
      <c r="A1" s="79" t="s">
        <v>76</v>
      </c>
      <c r="F1" s="81" t="s">
        <v>77</v>
      </c>
      <c r="G1" s="81"/>
      <c r="H1" s="81"/>
      <c r="I1" s="167">
        <f>COUNT(G12:G34)</f>
        <v>23</v>
      </c>
    </row>
    <row r="2" spans="1:12" ht="14.4" customHeight="1" x14ac:dyDescent="0.35">
      <c r="A2" s="82" t="s">
        <v>78</v>
      </c>
      <c r="D2" s="83"/>
      <c r="E2" s="144"/>
      <c r="F2" s="144"/>
      <c r="G2" s="144"/>
      <c r="H2" s="144"/>
      <c r="I2" s="144"/>
      <c r="J2" s="144"/>
      <c r="K2" s="84"/>
      <c r="L2" s="84"/>
    </row>
    <row r="3" spans="1:12" ht="16.8" customHeight="1" x14ac:dyDescent="0.35">
      <c r="A3" s="136" t="s">
        <v>108</v>
      </c>
      <c r="D3" s="83"/>
      <c r="E3" s="144"/>
      <c r="F3" s="144"/>
      <c r="G3" s="144"/>
      <c r="H3" s="144"/>
      <c r="I3" s="144"/>
      <c r="J3" s="144"/>
      <c r="K3" s="84"/>
      <c r="L3" s="84"/>
    </row>
    <row r="4" spans="1:12" ht="25.8" customHeight="1" x14ac:dyDescent="0.35">
      <c r="A4" s="145" t="s">
        <v>92</v>
      </c>
      <c r="B4" s="145"/>
      <c r="C4" s="145"/>
      <c r="D4" s="145"/>
      <c r="E4" s="145"/>
      <c r="F4" s="145"/>
      <c r="G4" s="145"/>
      <c r="H4" s="145"/>
      <c r="I4" s="145"/>
      <c r="J4" s="145"/>
      <c r="K4" s="85"/>
    </row>
    <row r="5" spans="1:12" x14ac:dyDescent="0.35">
      <c r="A5" s="86"/>
      <c r="B5" s="86"/>
      <c r="C5" s="86"/>
      <c r="D5" s="86"/>
      <c r="E5" s="138" t="s">
        <v>80</v>
      </c>
      <c r="F5" s="138"/>
      <c r="H5" s="87"/>
      <c r="I5" s="87" t="s">
        <v>81</v>
      </c>
      <c r="J5" s="88" t="str">
        <f>BangKe!C3&amp;BangKe!D3</f>
        <v>PX1</v>
      </c>
      <c r="K5" s="89"/>
      <c r="L5" s="90"/>
    </row>
    <row r="6" spans="1:12" x14ac:dyDescent="0.35">
      <c r="A6" s="86"/>
      <c r="B6" s="86"/>
      <c r="C6" s="86"/>
      <c r="D6" s="86"/>
      <c r="E6" s="150">
        <f>BangKe!B3</f>
        <v>45659</v>
      </c>
      <c r="F6" s="150"/>
      <c r="G6" s="91"/>
      <c r="H6" s="91"/>
      <c r="I6" s="91"/>
      <c r="J6" s="89"/>
      <c r="K6" s="92"/>
      <c r="L6" s="90"/>
    </row>
    <row r="7" spans="1:12" ht="9.6" customHeight="1" x14ac:dyDescent="0.35">
      <c r="A7" s="86"/>
      <c r="B7" s="86"/>
      <c r="C7" s="86"/>
      <c r="D7" s="86"/>
      <c r="E7" s="91"/>
      <c r="F7" s="91"/>
      <c r="G7" s="93"/>
      <c r="H7" s="93"/>
      <c r="I7" s="93"/>
      <c r="J7" s="89"/>
      <c r="K7" s="92"/>
      <c r="L7" s="90"/>
    </row>
    <row r="8" spans="1:12" x14ac:dyDescent="0.35">
      <c r="A8" s="86"/>
      <c r="B8" s="146" t="s">
        <v>82</v>
      </c>
      <c r="C8" s="147"/>
      <c r="D8" s="94" t="str">
        <f>BangKe!L3</f>
        <v>Anh Minh</v>
      </c>
      <c r="E8" s="86"/>
      <c r="F8" s="86"/>
      <c r="G8" s="86" t="s">
        <v>83</v>
      </c>
      <c r="H8" s="86"/>
      <c r="I8" s="86"/>
      <c r="J8" s="95"/>
      <c r="K8" s="89"/>
      <c r="L8" s="84"/>
    </row>
    <row r="9" spans="1:12" x14ac:dyDescent="0.35">
      <c r="A9" s="86"/>
      <c r="B9" s="86" t="s">
        <v>84</v>
      </c>
      <c r="C9" s="86"/>
      <c r="D9" s="86" t="str">
        <f>BangKe!E3</f>
        <v>Xuất kho</v>
      </c>
      <c r="E9" s="86"/>
      <c r="F9" s="86"/>
      <c r="G9" s="86"/>
      <c r="H9" s="86"/>
      <c r="I9" s="86"/>
      <c r="J9" s="86"/>
      <c r="K9" s="86"/>
    </row>
    <row r="10" spans="1:12" x14ac:dyDescent="0.35">
      <c r="A10" s="86"/>
      <c r="B10" s="86"/>
      <c r="C10" s="86"/>
      <c r="D10" s="86"/>
      <c r="E10" s="86"/>
      <c r="F10" s="86"/>
      <c r="G10" s="95"/>
      <c r="H10" s="95"/>
      <c r="I10" s="95"/>
      <c r="J10" s="89"/>
      <c r="K10" s="89"/>
    </row>
    <row r="11" spans="1:12" ht="31.2" customHeight="1" x14ac:dyDescent="0.35">
      <c r="A11" s="96" t="s">
        <v>85</v>
      </c>
      <c r="B11" s="148" t="s">
        <v>21</v>
      </c>
      <c r="C11" s="149"/>
      <c r="D11" s="149"/>
      <c r="E11" s="96" t="s">
        <v>20</v>
      </c>
      <c r="F11" s="96" t="s">
        <v>22</v>
      </c>
      <c r="G11" s="97" t="s">
        <v>23</v>
      </c>
      <c r="H11" s="97" t="s">
        <v>24</v>
      </c>
      <c r="I11" s="97" t="s">
        <v>25</v>
      </c>
      <c r="J11" s="96" t="s">
        <v>86</v>
      </c>
      <c r="K11" s="98"/>
      <c r="L11" s="99"/>
    </row>
    <row r="12" spans="1:12" x14ac:dyDescent="0.35">
      <c r="A12" s="100">
        <f>_xlfn.AGGREGATE(4,7,A$11:A11)+1</f>
        <v>1</v>
      </c>
      <c r="B12" s="139" t="str">
        <f>BangKe!G3</f>
        <v>Động cơ bơm thủy lực</v>
      </c>
      <c r="C12" s="140"/>
      <c r="D12" s="140"/>
      <c r="E12" s="100" t="str">
        <f>BangKe!F3</f>
        <v>HH014</v>
      </c>
      <c r="F12" s="100" t="str">
        <f>BangKe!H3</f>
        <v>Cái</v>
      </c>
      <c r="G12" s="101">
        <f>BangKe!I3</f>
        <v>2</v>
      </c>
      <c r="H12" s="102">
        <f>BangKe!J3</f>
        <v>0</v>
      </c>
      <c r="I12" s="102">
        <f>BangKe!K3</f>
        <v>0</v>
      </c>
      <c r="J12" s="103"/>
      <c r="K12" s="86"/>
    </row>
    <row r="13" spans="1:12" x14ac:dyDescent="0.35">
      <c r="A13" s="100">
        <f>_xlfn.AGGREGATE(4,7,A$11:A12)+1</f>
        <v>2</v>
      </c>
      <c r="B13" s="139" t="str">
        <f>BangKe!G4</f>
        <v>Bơm dầu</v>
      </c>
      <c r="C13" s="140"/>
      <c r="D13" s="140"/>
      <c r="E13" s="100" t="str">
        <f>BangKe!F4</f>
        <v>HH006</v>
      </c>
      <c r="F13" s="100" t="str">
        <f>BangKe!H4</f>
        <v>Cái</v>
      </c>
      <c r="G13" s="101">
        <f>BangKe!I4</f>
        <v>3</v>
      </c>
      <c r="H13" s="102">
        <f>BangKe!J4</f>
        <v>0</v>
      </c>
      <c r="I13" s="102">
        <f>BangKe!K4</f>
        <v>0</v>
      </c>
      <c r="J13" s="103"/>
      <c r="K13" s="86"/>
    </row>
    <row r="14" spans="1:12" x14ac:dyDescent="0.35">
      <c r="A14" s="100">
        <f>_xlfn.AGGREGATE(4,7,A$11:A13)+1</f>
        <v>3</v>
      </c>
      <c r="B14" s="139">
        <f>BangKe!G5</f>
        <v>0</v>
      </c>
      <c r="C14" s="140"/>
      <c r="D14" s="140"/>
      <c r="E14" s="100">
        <f>BangKe!F5</f>
        <v>0</v>
      </c>
      <c r="F14" s="100">
        <f>BangKe!H5</f>
        <v>0</v>
      </c>
      <c r="G14" s="101">
        <f>BangKe!I5</f>
        <v>0</v>
      </c>
      <c r="H14" s="102">
        <f>BangKe!J5</f>
        <v>0</v>
      </c>
      <c r="I14" s="102">
        <f>BangKe!K5</f>
        <v>0</v>
      </c>
      <c r="J14" s="103"/>
      <c r="K14" s="86"/>
    </row>
    <row r="15" spans="1:12" x14ac:dyDescent="0.35">
      <c r="A15" s="100">
        <f>_xlfn.AGGREGATE(4,7,A$11:A14)+1</f>
        <v>4</v>
      </c>
      <c r="B15" s="139">
        <f>BangKe!G6</f>
        <v>0</v>
      </c>
      <c r="C15" s="140"/>
      <c r="D15" s="140"/>
      <c r="E15" s="100">
        <f>BangKe!F6</f>
        <v>0</v>
      </c>
      <c r="F15" s="100">
        <f>BangKe!H6</f>
        <v>0</v>
      </c>
      <c r="G15" s="101">
        <f>BangKe!I6</f>
        <v>0</v>
      </c>
      <c r="H15" s="102">
        <f>BangKe!J6</f>
        <v>0</v>
      </c>
      <c r="I15" s="102">
        <f>BangKe!K6</f>
        <v>0</v>
      </c>
      <c r="J15" s="103"/>
      <c r="K15" s="86"/>
    </row>
    <row r="16" spans="1:12" x14ac:dyDescent="0.35">
      <c r="A16" s="100">
        <f>_xlfn.AGGREGATE(4,7,A$11:A15)+1</f>
        <v>5</v>
      </c>
      <c r="B16" s="139">
        <f>BangKe!G7</f>
        <v>0</v>
      </c>
      <c r="C16" s="140"/>
      <c r="D16" s="140"/>
      <c r="E16" s="100">
        <f>BangKe!F7</f>
        <v>0</v>
      </c>
      <c r="F16" s="100">
        <f>BangKe!H7</f>
        <v>0</v>
      </c>
      <c r="G16" s="101">
        <f>BangKe!I7</f>
        <v>0</v>
      </c>
      <c r="H16" s="102">
        <f>BangKe!J7</f>
        <v>0</v>
      </c>
      <c r="I16" s="102">
        <f>BangKe!K7</f>
        <v>0</v>
      </c>
      <c r="J16" s="103"/>
      <c r="K16" s="86"/>
    </row>
    <row r="17" spans="1:11" hidden="1" x14ac:dyDescent="0.35">
      <c r="A17" s="100">
        <f>_xlfn.AGGREGATE(4,7,A$11:A16)+1</f>
        <v>6</v>
      </c>
      <c r="B17" s="139">
        <f>BangKe!G8</f>
        <v>0</v>
      </c>
      <c r="C17" s="140"/>
      <c r="D17" s="140"/>
      <c r="E17" s="100">
        <f>BangKe!F8</f>
        <v>0</v>
      </c>
      <c r="F17" s="100">
        <f>BangKe!H8</f>
        <v>0</v>
      </c>
      <c r="G17" s="101">
        <f>BangKe!I8</f>
        <v>0</v>
      </c>
      <c r="H17" s="102">
        <f>BangKe!J8</f>
        <v>0</v>
      </c>
      <c r="I17" s="102">
        <f>BangKe!K8</f>
        <v>0</v>
      </c>
      <c r="J17" s="103"/>
      <c r="K17" s="86"/>
    </row>
    <row r="18" spans="1:11" hidden="1" x14ac:dyDescent="0.35">
      <c r="A18" s="100">
        <f>_xlfn.AGGREGATE(4,7,A$11:A17)+1</f>
        <v>6</v>
      </c>
      <c r="B18" s="139">
        <f>BangKe!G9</f>
        <v>0</v>
      </c>
      <c r="C18" s="140"/>
      <c r="D18" s="140"/>
      <c r="E18" s="100">
        <f>BangKe!F9</f>
        <v>0</v>
      </c>
      <c r="F18" s="100">
        <f>BangKe!H9</f>
        <v>0</v>
      </c>
      <c r="G18" s="101">
        <f>BangKe!I9</f>
        <v>0</v>
      </c>
      <c r="H18" s="102">
        <f>BangKe!J9</f>
        <v>0</v>
      </c>
      <c r="I18" s="102">
        <f>BangKe!K9</f>
        <v>0</v>
      </c>
      <c r="J18" s="103" t="s">
        <v>34</v>
      </c>
      <c r="K18" s="86"/>
    </row>
    <row r="19" spans="1:11" hidden="1" x14ac:dyDescent="0.35">
      <c r="A19" s="100">
        <f>_xlfn.AGGREGATE(4,7,A$11:A18)+1</f>
        <v>6</v>
      </c>
      <c r="B19" s="139">
        <f>BangKe!G10</f>
        <v>0</v>
      </c>
      <c r="C19" s="140"/>
      <c r="D19" s="140"/>
      <c r="E19" s="100">
        <f>BangKe!F10</f>
        <v>0</v>
      </c>
      <c r="F19" s="100">
        <f>BangKe!H10</f>
        <v>0</v>
      </c>
      <c r="G19" s="101">
        <f>BangKe!I10</f>
        <v>0</v>
      </c>
      <c r="H19" s="102">
        <f>BangKe!J10</f>
        <v>0</v>
      </c>
      <c r="I19" s="102">
        <f>BangKe!K10</f>
        <v>0</v>
      </c>
      <c r="J19" s="103" t="s">
        <v>34</v>
      </c>
      <c r="K19" s="86"/>
    </row>
    <row r="20" spans="1:11" hidden="1" x14ac:dyDescent="0.35">
      <c r="A20" s="100">
        <f>_xlfn.AGGREGATE(4,7,A$11:A19)+1</f>
        <v>6</v>
      </c>
      <c r="B20" s="139">
        <f>BangKe!G11</f>
        <v>0</v>
      </c>
      <c r="C20" s="140"/>
      <c r="D20" s="140"/>
      <c r="E20" s="100">
        <f>BangKe!F11</f>
        <v>0</v>
      </c>
      <c r="F20" s="100">
        <f>BangKe!H11</f>
        <v>0</v>
      </c>
      <c r="G20" s="101">
        <f>BangKe!I11</f>
        <v>0</v>
      </c>
      <c r="H20" s="102">
        <f>BangKe!J11</f>
        <v>0</v>
      </c>
      <c r="I20" s="102">
        <f>BangKe!K11</f>
        <v>0</v>
      </c>
      <c r="J20" s="103" t="s">
        <v>34</v>
      </c>
      <c r="K20" s="86"/>
    </row>
    <row r="21" spans="1:11" hidden="1" x14ac:dyDescent="0.35">
      <c r="A21" s="100">
        <f>_xlfn.AGGREGATE(4,7,A$11:A20)+1</f>
        <v>6</v>
      </c>
      <c r="B21" s="139">
        <f>BangKe!G12</f>
        <v>0</v>
      </c>
      <c r="C21" s="140"/>
      <c r="D21" s="140"/>
      <c r="E21" s="100">
        <f>BangKe!F12</f>
        <v>0</v>
      </c>
      <c r="F21" s="100">
        <f>BangKe!H12</f>
        <v>0</v>
      </c>
      <c r="G21" s="101">
        <f>BangKe!I12</f>
        <v>0</v>
      </c>
      <c r="H21" s="102">
        <f>BangKe!J12</f>
        <v>0</v>
      </c>
      <c r="I21" s="102">
        <f>BangKe!K12</f>
        <v>0</v>
      </c>
      <c r="J21" s="103" t="s">
        <v>34</v>
      </c>
      <c r="K21" s="86"/>
    </row>
    <row r="22" spans="1:11" hidden="1" x14ac:dyDescent="0.35">
      <c r="A22" s="100">
        <f>_xlfn.AGGREGATE(4,7,A$11:A21)+1</f>
        <v>6</v>
      </c>
      <c r="B22" s="139">
        <f>BangKe!G13</f>
        <v>0</v>
      </c>
      <c r="C22" s="140"/>
      <c r="D22" s="140"/>
      <c r="E22" s="100">
        <f>BangKe!F13</f>
        <v>0</v>
      </c>
      <c r="F22" s="100">
        <f>BangKe!H13</f>
        <v>0</v>
      </c>
      <c r="G22" s="101">
        <f>BangKe!I13</f>
        <v>0</v>
      </c>
      <c r="H22" s="102">
        <f>BangKe!J13</f>
        <v>0</v>
      </c>
      <c r="I22" s="102">
        <f>BangKe!K13</f>
        <v>0</v>
      </c>
      <c r="J22" s="103" t="s">
        <v>34</v>
      </c>
      <c r="K22" s="86"/>
    </row>
    <row r="23" spans="1:11" hidden="1" x14ac:dyDescent="0.35">
      <c r="A23" s="100">
        <f>_xlfn.AGGREGATE(4,7,A$11:A22)+1</f>
        <v>6</v>
      </c>
      <c r="B23" s="139">
        <f>BangKe!G14</f>
        <v>0</v>
      </c>
      <c r="C23" s="140"/>
      <c r="D23" s="140"/>
      <c r="E23" s="100">
        <f>BangKe!F14</f>
        <v>0</v>
      </c>
      <c r="F23" s="100">
        <f>BangKe!H14</f>
        <v>0</v>
      </c>
      <c r="G23" s="101">
        <f>BangKe!I14</f>
        <v>0</v>
      </c>
      <c r="H23" s="102">
        <f>BangKe!J14</f>
        <v>0</v>
      </c>
      <c r="I23" s="102">
        <f>BangKe!K14</f>
        <v>0</v>
      </c>
      <c r="J23" s="103" t="s">
        <v>34</v>
      </c>
      <c r="K23" s="86"/>
    </row>
    <row r="24" spans="1:11" hidden="1" x14ac:dyDescent="0.35">
      <c r="A24" s="100">
        <f>_xlfn.AGGREGATE(4,7,A$11:A23)+1</f>
        <v>6</v>
      </c>
      <c r="B24" s="139">
        <f>BangKe!G15</f>
        <v>0</v>
      </c>
      <c r="C24" s="140"/>
      <c r="D24" s="140"/>
      <c r="E24" s="100">
        <f>BangKe!F15</f>
        <v>0</v>
      </c>
      <c r="F24" s="100">
        <f>BangKe!H15</f>
        <v>0</v>
      </c>
      <c r="G24" s="101">
        <f>BangKe!I15</f>
        <v>0</v>
      </c>
      <c r="H24" s="102">
        <f>BangKe!J15</f>
        <v>0</v>
      </c>
      <c r="I24" s="102">
        <f>BangKe!K15</f>
        <v>0</v>
      </c>
      <c r="J24" s="103" t="s">
        <v>34</v>
      </c>
      <c r="K24" s="86"/>
    </row>
    <row r="25" spans="1:11" hidden="1" x14ac:dyDescent="0.35">
      <c r="A25" s="100">
        <f>_xlfn.AGGREGATE(4,7,A$11:A24)+1</f>
        <v>6</v>
      </c>
      <c r="B25" s="139">
        <f>BangKe!G16</f>
        <v>0</v>
      </c>
      <c r="C25" s="140"/>
      <c r="D25" s="140"/>
      <c r="E25" s="100">
        <f>BangKe!F16</f>
        <v>0</v>
      </c>
      <c r="F25" s="100">
        <f>BangKe!H16</f>
        <v>0</v>
      </c>
      <c r="G25" s="101">
        <f>BangKe!I16</f>
        <v>0</v>
      </c>
      <c r="H25" s="102">
        <f>BangKe!J16</f>
        <v>0</v>
      </c>
      <c r="I25" s="102">
        <f>BangKe!K16</f>
        <v>0</v>
      </c>
      <c r="J25" s="103" t="s">
        <v>34</v>
      </c>
      <c r="K25" s="86"/>
    </row>
    <row r="26" spans="1:11" hidden="1" x14ac:dyDescent="0.35">
      <c r="A26" s="100">
        <f>_xlfn.AGGREGATE(4,7,A$11:A25)+1</f>
        <v>6</v>
      </c>
      <c r="B26" s="139">
        <f>BangKe!G17</f>
        <v>0</v>
      </c>
      <c r="C26" s="140"/>
      <c r="D26" s="140"/>
      <c r="E26" s="100">
        <f>BangKe!F17</f>
        <v>0</v>
      </c>
      <c r="F26" s="100">
        <f>BangKe!H17</f>
        <v>0</v>
      </c>
      <c r="G26" s="101">
        <f>BangKe!I17</f>
        <v>0</v>
      </c>
      <c r="H26" s="102">
        <f>BangKe!J17</f>
        <v>0</v>
      </c>
      <c r="I26" s="102">
        <f>BangKe!K17</f>
        <v>0</v>
      </c>
      <c r="J26" s="103" t="s">
        <v>34</v>
      </c>
      <c r="K26" s="86"/>
    </row>
    <row r="27" spans="1:11" hidden="1" x14ac:dyDescent="0.35">
      <c r="A27" s="100">
        <f>_xlfn.AGGREGATE(4,7,A$11:A26)+1</f>
        <v>6</v>
      </c>
      <c r="B27" s="139">
        <f>BangKe!G18</f>
        <v>0</v>
      </c>
      <c r="C27" s="140"/>
      <c r="D27" s="140"/>
      <c r="E27" s="100">
        <f>BangKe!F18</f>
        <v>0</v>
      </c>
      <c r="F27" s="100">
        <f>BangKe!H18</f>
        <v>0</v>
      </c>
      <c r="G27" s="101">
        <f>BangKe!I18</f>
        <v>0</v>
      </c>
      <c r="H27" s="102">
        <f>BangKe!J18</f>
        <v>0</v>
      </c>
      <c r="I27" s="102">
        <f>BangKe!K18</f>
        <v>0</v>
      </c>
      <c r="J27" s="103" t="s">
        <v>34</v>
      </c>
      <c r="K27" s="86"/>
    </row>
    <row r="28" spans="1:11" hidden="1" x14ac:dyDescent="0.35">
      <c r="A28" s="100">
        <f>_xlfn.AGGREGATE(4,7,A$11:A27)+1</f>
        <v>6</v>
      </c>
      <c r="B28" s="139">
        <f>BangKe!G19</f>
        <v>0</v>
      </c>
      <c r="C28" s="140"/>
      <c r="D28" s="140"/>
      <c r="E28" s="100">
        <f>BangKe!F19</f>
        <v>0</v>
      </c>
      <c r="F28" s="100">
        <f>BangKe!H19</f>
        <v>0</v>
      </c>
      <c r="G28" s="101">
        <f>BangKe!I19</f>
        <v>0</v>
      </c>
      <c r="H28" s="102">
        <f>BangKe!J19</f>
        <v>0</v>
      </c>
      <c r="I28" s="102">
        <f>BangKe!K19</f>
        <v>0</v>
      </c>
      <c r="J28" s="103" t="s">
        <v>34</v>
      </c>
      <c r="K28" s="86"/>
    </row>
    <row r="29" spans="1:11" hidden="1" x14ac:dyDescent="0.35">
      <c r="A29" s="100">
        <f>_xlfn.AGGREGATE(4,7,A$11:A28)+1</f>
        <v>6</v>
      </c>
      <c r="B29" s="139">
        <f>BangKe!G20</f>
        <v>0</v>
      </c>
      <c r="C29" s="140"/>
      <c r="D29" s="140"/>
      <c r="E29" s="100">
        <f>BangKe!F20</f>
        <v>0</v>
      </c>
      <c r="F29" s="100">
        <f>BangKe!H20</f>
        <v>0</v>
      </c>
      <c r="G29" s="101">
        <f>BangKe!I20</f>
        <v>0</v>
      </c>
      <c r="H29" s="102">
        <f>BangKe!J20</f>
        <v>0</v>
      </c>
      <c r="I29" s="102">
        <f>BangKe!K20</f>
        <v>0</v>
      </c>
      <c r="J29" s="103" t="s">
        <v>34</v>
      </c>
      <c r="K29" s="86"/>
    </row>
    <row r="30" spans="1:11" hidden="1" x14ac:dyDescent="0.35">
      <c r="A30" s="100">
        <f>_xlfn.AGGREGATE(4,7,A$11:A29)+1</f>
        <v>6</v>
      </c>
      <c r="B30" s="139">
        <f>BangKe!G21</f>
        <v>0</v>
      </c>
      <c r="C30" s="140"/>
      <c r="D30" s="140"/>
      <c r="E30" s="100">
        <f>BangKe!F21</f>
        <v>0</v>
      </c>
      <c r="F30" s="100">
        <f>BangKe!H21</f>
        <v>0</v>
      </c>
      <c r="G30" s="101">
        <f>BangKe!I21</f>
        <v>0</v>
      </c>
      <c r="H30" s="102">
        <f>BangKe!J21</f>
        <v>0</v>
      </c>
      <c r="I30" s="102">
        <f>BangKe!K21</f>
        <v>0</v>
      </c>
      <c r="J30" s="103" t="s">
        <v>34</v>
      </c>
      <c r="K30" s="86"/>
    </row>
    <row r="31" spans="1:11" hidden="1" x14ac:dyDescent="0.35">
      <c r="A31" s="100">
        <f>_xlfn.AGGREGATE(4,7,A$11:A30)+1</f>
        <v>6</v>
      </c>
      <c r="B31" s="139">
        <f>BangKe!G22</f>
        <v>0</v>
      </c>
      <c r="C31" s="140"/>
      <c r="D31" s="140"/>
      <c r="E31" s="100">
        <f>BangKe!F22</f>
        <v>0</v>
      </c>
      <c r="F31" s="100">
        <f>BangKe!H22</f>
        <v>0</v>
      </c>
      <c r="G31" s="101">
        <f>BangKe!I22</f>
        <v>0</v>
      </c>
      <c r="H31" s="102">
        <f>BangKe!J22</f>
        <v>0</v>
      </c>
      <c r="I31" s="102">
        <f>BangKe!K22</f>
        <v>0</v>
      </c>
      <c r="J31" s="103" t="s">
        <v>34</v>
      </c>
      <c r="K31" s="86"/>
    </row>
    <row r="32" spans="1:11" hidden="1" x14ac:dyDescent="0.35">
      <c r="A32" s="100">
        <f>_xlfn.AGGREGATE(4,7,A$11:A31)+1</f>
        <v>6</v>
      </c>
      <c r="B32" s="139">
        <f>BangKe!G23</f>
        <v>0</v>
      </c>
      <c r="C32" s="140"/>
      <c r="D32" s="140"/>
      <c r="E32" s="100">
        <f>BangKe!F23</f>
        <v>0</v>
      </c>
      <c r="F32" s="100">
        <f>BangKe!H23</f>
        <v>0</v>
      </c>
      <c r="G32" s="101">
        <f>BangKe!I23</f>
        <v>0</v>
      </c>
      <c r="H32" s="102">
        <f>BangKe!J23</f>
        <v>0</v>
      </c>
      <c r="I32" s="102">
        <f>BangKe!K23</f>
        <v>0</v>
      </c>
      <c r="J32" s="103" t="s">
        <v>34</v>
      </c>
      <c r="K32" s="86"/>
    </row>
    <row r="33" spans="1:11" hidden="1" x14ac:dyDescent="0.35">
      <c r="A33" s="100">
        <f>_xlfn.AGGREGATE(4,7,A$11:A32)+1</f>
        <v>6</v>
      </c>
      <c r="B33" s="139">
        <f>BangKe!G24</f>
        <v>0</v>
      </c>
      <c r="C33" s="140"/>
      <c r="D33" s="140"/>
      <c r="E33" s="100">
        <f>BangKe!F24</f>
        <v>0</v>
      </c>
      <c r="F33" s="100">
        <f>BangKe!H24</f>
        <v>0</v>
      </c>
      <c r="G33" s="101">
        <f>BangKe!I24</f>
        <v>0</v>
      </c>
      <c r="H33" s="102">
        <f>BangKe!J24</f>
        <v>0</v>
      </c>
      <c r="I33" s="102">
        <f>BangKe!K24</f>
        <v>0</v>
      </c>
      <c r="J33" s="103" t="s">
        <v>34</v>
      </c>
      <c r="K33" s="86"/>
    </row>
    <row r="34" spans="1:11" hidden="1" x14ac:dyDescent="0.35">
      <c r="A34" s="100">
        <f>_xlfn.AGGREGATE(4,7,A$11:A33)+1</f>
        <v>6</v>
      </c>
      <c r="B34" s="139">
        <f>BangKe!G25</f>
        <v>0</v>
      </c>
      <c r="C34" s="140"/>
      <c r="D34" s="140"/>
      <c r="E34" s="100">
        <f>BangKe!F25</f>
        <v>0</v>
      </c>
      <c r="F34" s="100">
        <f>BangKe!H25</f>
        <v>0</v>
      </c>
      <c r="G34" s="101">
        <f>BangKe!I25</f>
        <v>0</v>
      </c>
      <c r="H34" s="102">
        <f>BangKe!J25</f>
        <v>0</v>
      </c>
      <c r="I34" s="102">
        <f>BangKe!K25</f>
        <v>0</v>
      </c>
      <c r="J34" s="103" t="s">
        <v>34</v>
      </c>
      <c r="K34" s="86"/>
    </row>
    <row r="35" spans="1:11" x14ac:dyDescent="0.35">
      <c r="A35" s="104"/>
      <c r="B35" s="141" t="s">
        <v>87</v>
      </c>
      <c r="C35" s="142"/>
      <c r="D35" s="142"/>
      <c r="E35" s="105"/>
      <c r="F35" s="105"/>
      <c r="G35" s="106">
        <f>SUM(G12:G34)</f>
        <v>5</v>
      </c>
      <c r="H35" s="107"/>
      <c r="I35" s="107">
        <f t="shared" ref="I35" si="0">SUM(I12:I34)</f>
        <v>0</v>
      </c>
      <c r="J35" s="108"/>
      <c r="K35" s="86"/>
    </row>
    <row r="36" spans="1:11" x14ac:dyDescent="0.35">
      <c r="A36" s="86"/>
      <c r="B36" s="109" t="s">
        <v>34</v>
      </c>
      <c r="C36" s="109"/>
      <c r="D36" s="109"/>
      <c r="E36" s="86"/>
      <c r="F36" s="86"/>
      <c r="G36" s="95"/>
      <c r="H36" s="95"/>
      <c r="I36" s="95"/>
      <c r="J36" s="89"/>
      <c r="K36" s="89"/>
    </row>
    <row r="37" spans="1:11" x14ac:dyDescent="0.35">
      <c r="A37" s="143" t="s">
        <v>88</v>
      </c>
      <c r="B37" s="143"/>
      <c r="C37" s="143"/>
      <c r="E37" s="110" t="s">
        <v>89</v>
      </c>
      <c r="F37" s="86"/>
      <c r="I37" s="110" t="s">
        <v>90</v>
      </c>
      <c r="J37" s="86"/>
      <c r="K37" s="86"/>
    </row>
    <row r="38" spans="1:11" x14ac:dyDescent="0.35">
      <c r="A38" s="138" t="s">
        <v>91</v>
      </c>
      <c r="B38" s="138"/>
      <c r="C38" s="138"/>
      <c r="E38" s="86" t="s">
        <v>91</v>
      </c>
      <c r="F38" s="86"/>
      <c r="I38" s="86" t="s">
        <v>91</v>
      </c>
      <c r="J38" s="86"/>
      <c r="K38" s="86"/>
    </row>
    <row r="39" spans="1:11" x14ac:dyDescent="0.35">
      <c r="A39" s="86"/>
      <c r="B39" s="86"/>
      <c r="C39" s="86"/>
      <c r="D39" s="86"/>
      <c r="E39" s="86"/>
      <c r="F39" s="86"/>
      <c r="G39" s="95"/>
      <c r="H39" s="95"/>
      <c r="I39" s="95"/>
      <c r="J39" s="89"/>
      <c r="K39" s="89"/>
    </row>
    <row r="40" spans="1:11" x14ac:dyDescent="0.35">
      <c r="A40" s="86"/>
      <c r="B40" s="86"/>
      <c r="C40" s="86"/>
      <c r="D40" s="86"/>
      <c r="E40" s="86"/>
      <c r="F40" s="86"/>
      <c r="G40" s="95"/>
      <c r="H40" s="95"/>
      <c r="I40" s="95"/>
      <c r="J40" s="89"/>
      <c r="K40" s="89"/>
    </row>
    <row r="41" spans="1:11" x14ac:dyDescent="0.35">
      <c r="A41" s="86"/>
      <c r="B41" s="86"/>
      <c r="C41" s="86"/>
      <c r="D41" s="86"/>
      <c r="E41" s="86"/>
      <c r="F41" s="86"/>
      <c r="G41" s="95"/>
      <c r="H41" s="95"/>
      <c r="I41" s="95"/>
      <c r="J41" s="89"/>
      <c r="K41" s="89"/>
    </row>
    <row r="42" spans="1:11" x14ac:dyDescent="0.35">
      <c r="A42" s="86"/>
      <c r="B42" s="86"/>
      <c r="C42" s="86"/>
      <c r="D42" s="86"/>
      <c r="E42" s="86"/>
      <c r="F42" s="86"/>
      <c r="G42" s="95"/>
      <c r="H42" s="95"/>
      <c r="I42" s="95"/>
      <c r="J42" s="89"/>
      <c r="K42" s="89"/>
    </row>
    <row r="43" spans="1:11" x14ac:dyDescent="0.35">
      <c r="A43" s="86"/>
      <c r="B43" s="86"/>
      <c r="C43" s="86"/>
      <c r="D43" s="86"/>
      <c r="E43" s="86"/>
      <c r="F43" s="86"/>
      <c r="G43" s="95"/>
      <c r="H43" s="95"/>
      <c r="I43" s="95"/>
      <c r="J43" s="89"/>
      <c r="K43" s="89"/>
    </row>
    <row r="44" spans="1:11" x14ac:dyDescent="0.35">
      <c r="A44" s="86"/>
      <c r="B44" s="86"/>
      <c r="C44" s="86"/>
      <c r="D44" s="86"/>
      <c r="E44" s="86"/>
      <c r="F44" s="86"/>
      <c r="G44" s="95"/>
      <c r="H44" s="95"/>
      <c r="I44" s="95"/>
      <c r="J44" s="89"/>
      <c r="K44" s="89"/>
    </row>
    <row r="45" spans="1:11" x14ac:dyDescent="0.35">
      <c r="A45" s="86"/>
      <c r="B45" s="86"/>
      <c r="C45" s="86"/>
      <c r="D45" s="86"/>
      <c r="E45" s="86"/>
      <c r="F45" s="86"/>
      <c r="G45" s="95"/>
      <c r="H45" s="95"/>
      <c r="I45" s="95"/>
      <c r="J45" s="89"/>
      <c r="K45" s="89"/>
    </row>
    <row r="46" spans="1:11" x14ac:dyDescent="0.35">
      <c r="A46" s="86"/>
      <c r="B46" s="86"/>
      <c r="C46" s="86"/>
      <c r="D46" s="86"/>
      <c r="E46" s="86"/>
      <c r="F46" s="86"/>
      <c r="G46" s="95"/>
      <c r="H46" s="95"/>
      <c r="I46" s="95"/>
      <c r="J46" s="89"/>
      <c r="K46" s="89"/>
    </row>
    <row r="47" spans="1:11" x14ac:dyDescent="0.35">
      <c r="A47" s="86"/>
      <c r="B47" s="86"/>
      <c r="C47" s="86"/>
      <c r="D47" s="86"/>
      <c r="E47" s="86"/>
      <c r="F47" s="86"/>
      <c r="G47" s="95"/>
      <c r="H47" s="95"/>
      <c r="I47" s="95"/>
      <c r="J47" s="89"/>
      <c r="K47" s="89"/>
    </row>
    <row r="48" spans="1:11" x14ac:dyDescent="0.35">
      <c r="A48" s="86"/>
      <c r="B48" s="86"/>
      <c r="C48" s="86"/>
      <c r="D48" s="86"/>
      <c r="E48" s="86"/>
      <c r="F48" s="86"/>
      <c r="G48" s="95"/>
      <c r="H48" s="95"/>
      <c r="I48" s="95"/>
      <c r="J48" s="89"/>
      <c r="K48" s="89"/>
    </row>
    <row r="49" spans="1:11" x14ac:dyDescent="0.35">
      <c r="A49" s="86"/>
      <c r="B49" s="86"/>
      <c r="C49" s="86"/>
      <c r="D49" s="86"/>
      <c r="E49" s="86"/>
      <c r="F49" s="86"/>
      <c r="G49" s="95"/>
      <c r="H49" s="95"/>
      <c r="I49" s="95"/>
      <c r="J49" s="89"/>
      <c r="K49" s="89"/>
    </row>
    <row r="50" spans="1:11" x14ac:dyDescent="0.35">
      <c r="G50" s="111"/>
      <c r="H50" s="111"/>
      <c r="I50" s="111"/>
      <c r="J50" s="84"/>
      <c r="K50" s="84"/>
    </row>
    <row r="51" spans="1:11" x14ac:dyDescent="0.35">
      <c r="G51" s="111"/>
      <c r="H51" s="111"/>
      <c r="I51" s="111"/>
      <c r="J51" s="84"/>
      <c r="K51" s="84"/>
    </row>
    <row r="52" spans="1:11" x14ac:dyDescent="0.35">
      <c r="G52" s="111"/>
      <c r="H52" s="111"/>
      <c r="I52" s="111"/>
      <c r="J52" s="84"/>
      <c r="K52" s="84"/>
    </row>
    <row r="53" spans="1:11" x14ac:dyDescent="0.35">
      <c r="G53" s="111"/>
      <c r="H53" s="111"/>
      <c r="I53" s="111"/>
      <c r="J53" s="84"/>
      <c r="K53" s="84"/>
    </row>
    <row r="54" spans="1:11" x14ac:dyDescent="0.35">
      <c r="G54" s="111"/>
      <c r="H54" s="111"/>
      <c r="I54" s="111"/>
      <c r="J54" s="84"/>
      <c r="K54" s="84"/>
    </row>
    <row r="55" spans="1:11" x14ac:dyDescent="0.35">
      <c r="G55" s="111"/>
      <c r="H55" s="111"/>
      <c r="I55" s="111"/>
      <c r="J55" s="84"/>
      <c r="K55" s="84"/>
    </row>
    <row r="56" spans="1:11" x14ac:dyDescent="0.35">
      <c r="G56" s="111"/>
      <c r="H56" s="111"/>
      <c r="I56" s="111"/>
      <c r="J56" s="84"/>
      <c r="K56" s="84"/>
    </row>
    <row r="57" spans="1:11" x14ac:dyDescent="0.35">
      <c r="G57" s="111"/>
      <c r="H57" s="111"/>
      <c r="I57" s="111"/>
      <c r="J57" s="84"/>
      <c r="K57" s="84"/>
    </row>
    <row r="58" spans="1:11" x14ac:dyDescent="0.35">
      <c r="G58" s="111"/>
      <c r="H58" s="111"/>
      <c r="I58" s="111"/>
      <c r="J58" s="84"/>
      <c r="K58" s="84"/>
    </row>
    <row r="59" spans="1:11" x14ac:dyDescent="0.35">
      <c r="G59" s="111"/>
      <c r="H59" s="111"/>
      <c r="I59" s="111"/>
      <c r="J59" s="84"/>
      <c r="K59" s="84"/>
    </row>
    <row r="60" spans="1:11" x14ac:dyDescent="0.35">
      <c r="G60" s="111"/>
      <c r="H60" s="111"/>
      <c r="I60" s="111"/>
      <c r="J60" s="84"/>
      <c r="K60" s="84"/>
    </row>
    <row r="61" spans="1:11" x14ac:dyDescent="0.35">
      <c r="G61" s="111"/>
      <c r="H61" s="111"/>
      <c r="I61" s="111"/>
      <c r="J61" s="84"/>
      <c r="K61" s="84"/>
    </row>
    <row r="62" spans="1:11" x14ac:dyDescent="0.35">
      <c r="G62" s="111"/>
      <c r="H62" s="111"/>
      <c r="I62" s="111"/>
      <c r="J62" s="84"/>
      <c r="K62" s="84"/>
    </row>
    <row r="63" spans="1:11" x14ac:dyDescent="0.35">
      <c r="G63" s="111"/>
      <c r="H63" s="111"/>
      <c r="I63" s="111"/>
      <c r="J63" s="84"/>
      <c r="K63" s="84"/>
    </row>
  </sheetData>
  <mergeCells count="33">
    <mergeCell ref="B18:D18"/>
    <mergeCell ref="E2:J2"/>
    <mergeCell ref="E3:J3"/>
    <mergeCell ref="A4:J4"/>
    <mergeCell ref="B8:C8"/>
    <mergeCell ref="B11:D11"/>
    <mergeCell ref="B12:D12"/>
    <mergeCell ref="B13:D13"/>
    <mergeCell ref="B14:D14"/>
    <mergeCell ref="B15:D15"/>
    <mergeCell ref="B16:D16"/>
    <mergeCell ref="B17:D17"/>
    <mergeCell ref="E6:F6"/>
    <mergeCell ref="E5:F5"/>
    <mergeCell ref="B30:D30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A38:C38"/>
    <mergeCell ref="B31:D31"/>
    <mergeCell ref="B32:D32"/>
    <mergeCell ref="B33:D33"/>
    <mergeCell ref="B34:D34"/>
    <mergeCell ref="B35:D35"/>
    <mergeCell ref="A37:C37"/>
  </mergeCells>
  <pageMargins left="0.49" right="0.12" top="0.39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30DEC-543D-4EF4-8996-AF5AD346B962}">
  <sheetPr codeName="Sheet2"/>
  <dimension ref="A1:J63"/>
  <sheetViews>
    <sheetView showZeros="0" workbookViewId="0">
      <selection activeCell="L6" sqref="L6"/>
    </sheetView>
  </sheetViews>
  <sheetFormatPr defaultRowHeight="18" x14ac:dyDescent="0.35"/>
  <cols>
    <col min="1" max="1" width="9" style="51" bestFit="1" customWidth="1"/>
    <col min="2" max="3" width="8.88671875" style="51"/>
    <col min="4" max="4" width="19.21875" style="51" customWidth="1"/>
    <col min="5" max="5" width="12.109375" style="51" bestFit="1" customWidth="1"/>
    <col min="6" max="6" width="8.88671875" style="51"/>
    <col min="7" max="7" width="11.88671875" style="51" customWidth="1"/>
    <col min="8" max="8" width="19.6640625" style="51" customWidth="1"/>
    <col min="9" max="9" width="9" style="51" bestFit="1" customWidth="1"/>
    <col min="10" max="16384" width="8.88671875" style="51"/>
  </cols>
  <sheetData>
    <row r="1" spans="1:10" x14ac:dyDescent="0.35">
      <c r="A1" s="50" t="s">
        <v>76</v>
      </c>
      <c r="F1" s="158" t="s">
        <v>77</v>
      </c>
      <c r="G1" s="158"/>
      <c r="H1" s="158"/>
      <c r="I1" s="168">
        <f>COUNT(G12:G34)</f>
        <v>23</v>
      </c>
    </row>
    <row r="2" spans="1:10" ht="13.8" customHeight="1" x14ac:dyDescent="0.35">
      <c r="A2" s="52" t="s">
        <v>78</v>
      </c>
      <c r="D2" s="53"/>
      <c r="E2" s="159"/>
      <c r="F2" s="159"/>
      <c r="G2" s="159"/>
      <c r="H2" s="159"/>
      <c r="I2" s="54"/>
      <c r="J2" s="54"/>
    </row>
    <row r="3" spans="1:10" ht="14.4" customHeight="1" x14ac:dyDescent="0.35">
      <c r="A3" s="136" t="s">
        <v>108</v>
      </c>
      <c r="D3" s="53"/>
      <c r="E3" s="159"/>
      <c r="F3" s="159"/>
      <c r="G3" s="159"/>
      <c r="H3" s="159"/>
      <c r="I3" s="54"/>
      <c r="J3" s="54"/>
    </row>
    <row r="4" spans="1:10" ht="25.8" customHeight="1" x14ac:dyDescent="0.35">
      <c r="A4" s="160" t="s">
        <v>79</v>
      </c>
      <c r="B4" s="160"/>
      <c r="C4" s="160"/>
      <c r="D4" s="160"/>
      <c r="E4" s="160"/>
      <c r="F4" s="160"/>
      <c r="G4" s="160"/>
      <c r="H4" s="160"/>
      <c r="I4" s="55"/>
    </row>
    <row r="5" spans="1:10" x14ac:dyDescent="0.35">
      <c r="A5" s="8"/>
      <c r="B5" s="8"/>
      <c r="C5" s="8"/>
      <c r="D5" s="8"/>
      <c r="E5" s="8" t="s">
        <v>80</v>
      </c>
      <c r="F5" s="8"/>
      <c r="G5" s="56" t="s">
        <v>81</v>
      </c>
      <c r="H5" s="57" t="str">
        <f>BangKe!C3&amp;BangKe!D3</f>
        <v>PX1</v>
      </c>
      <c r="I5" s="11"/>
      <c r="J5" s="58"/>
    </row>
    <row r="6" spans="1:10" x14ac:dyDescent="0.35">
      <c r="A6" s="8"/>
      <c r="B6" s="8"/>
      <c r="C6" s="8"/>
      <c r="D6" s="8"/>
      <c r="E6" s="59">
        <f>BangKe!B3</f>
        <v>45659</v>
      </c>
      <c r="F6" s="59"/>
      <c r="G6" s="59"/>
      <c r="H6" s="11"/>
      <c r="I6" s="60"/>
      <c r="J6" s="58"/>
    </row>
    <row r="7" spans="1:10" ht="9.6" customHeight="1" x14ac:dyDescent="0.35">
      <c r="A7" s="8"/>
      <c r="B7" s="8"/>
      <c r="C7" s="8"/>
      <c r="D7" s="8"/>
      <c r="E7" s="59"/>
      <c r="F7" s="59"/>
      <c r="G7" s="61"/>
      <c r="H7" s="11"/>
      <c r="I7" s="60"/>
      <c r="J7" s="58"/>
    </row>
    <row r="8" spans="1:10" x14ac:dyDescent="0.35">
      <c r="A8" s="8"/>
      <c r="B8" s="161" t="s">
        <v>82</v>
      </c>
      <c r="C8" s="152"/>
      <c r="D8" s="62" t="str">
        <f>BangKe!L3</f>
        <v>Anh Minh</v>
      </c>
      <c r="E8" s="8"/>
      <c r="F8" s="8"/>
      <c r="G8" s="8" t="s">
        <v>83</v>
      </c>
      <c r="H8" s="63"/>
      <c r="I8" s="11"/>
      <c r="J8" s="54"/>
    </row>
    <row r="9" spans="1:10" x14ac:dyDescent="0.35">
      <c r="A9" s="8"/>
      <c r="B9" s="8" t="s">
        <v>84</v>
      </c>
      <c r="C9" s="8"/>
      <c r="D9" s="8" t="str">
        <f>BangKe!E3</f>
        <v>Xuất kho</v>
      </c>
      <c r="E9" s="8"/>
      <c r="F9" s="8"/>
      <c r="G9" s="8"/>
      <c r="H9" s="8"/>
      <c r="I9" s="8"/>
    </row>
    <row r="10" spans="1:10" x14ac:dyDescent="0.35">
      <c r="A10" s="8"/>
      <c r="B10" s="8"/>
      <c r="C10" s="8"/>
      <c r="D10" s="8"/>
      <c r="E10" s="8"/>
      <c r="F10" s="8"/>
      <c r="G10" s="63"/>
      <c r="H10" s="11"/>
      <c r="I10" s="11"/>
    </row>
    <row r="11" spans="1:10" x14ac:dyDescent="0.35">
      <c r="A11" s="64" t="s">
        <v>85</v>
      </c>
      <c r="B11" s="162" t="s">
        <v>21</v>
      </c>
      <c r="C11" s="163"/>
      <c r="D11" s="163"/>
      <c r="E11" s="64" t="s">
        <v>20</v>
      </c>
      <c r="F11" s="64" t="s">
        <v>22</v>
      </c>
      <c r="G11" s="65" t="s">
        <v>23</v>
      </c>
      <c r="H11" s="64" t="s">
        <v>86</v>
      </c>
      <c r="I11" s="66"/>
      <c r="J11" s="67"/>
    </row>
    <row r="12" spans="1:10" x14ac:dyDescent="0.35">
      <c r="A12" s="68">
        <f>_xlfn.AGGREGATE(4,7,A$11:A11)+1</f>
        <v>1</v>
      </c>
      <c r="B12" s="154" t="str">
        <f>BangKe!G3</f>
        <v>Động cơ bơm thủy lực</v>
      </c>
      <c r="C12" s="155"/>
      <c r="D12" s="155"/>
      <c r="E12" s="68" t="str">
        <f>BangKe!F3</f>
        <v>HH014</v>
      </c>
      <c r="F12" s="68" t="str">
        <f>BangKe!H3</f>
        <v>Cái</v>
      </c>
      <c r="G12" s="69">
        <f>BangKe!I3</f>
        <v>2</v>
      </c>
      <c r="H12" s="70"/>
      <c r="I12" s="8"/>
    </row>
    <row r="13" spans="1:10" x14ac:dyDescent="0.35">
      <c r="A13" s="68">
        <f>_xlfn.AGGREGATE(4,7,A$11:A12)+1</f>
        <v>2</v>
      </c>
      <c r="B13" s="154" t="str">
        <f>BangKe!G4</f>
        <v>Bơm dầu</v>
      </c>
      <c r="C13" s="155"/>
      <c r="D13" s="155"/>
      <c r="E13" s="68" t="str">
        <f>BangKe!F4</f>
        <v>HH006</v>
      </c>
      <c r="F13" s="68" t="str">
        <f>BangKe!H4</f>
        <v>Cái</v>
      </c>
      <c r="G13" s="69">
        <f>BangKe!I4</f>
        <v>3</v>
      </c>
      <c r="H13" s="70"/>
      <c r="I13" s="8"/>
    </row>
    <row r="14" spans="1:10" hidden="1" x14ac:dyDescent="0.35">
      <c r="A14" s="68">
        <f>_xlfn.AGGREGATE(4,7,A$11:A13)+1</f>
        <v>3</v>
      </c>
      <c r="B14" s="154">
        <f>BangKe!G5</f>
        <v>0</v>
      </c>
      <c r="C14" s="155"/>
      <c r="D14" s="155"/>
      <c r="E14" s="68">
        <f>BangKe!F5</f>
        <v>0</v>
      </c>
      <c r="F14" s="68">
        <f>BangKe!H5</f>
        <v>0</v>
      </c>
      <c r="G14" s="69">
        <f>BangKe!I5</f>
        <v>0</v>
      </c>
      <c r="H14" s="70"/>
      <c r="I14" s="8"/>
    </row>
    <row r="15" spans="1:10" hidden="1" x14ac:dyDescent="0.35">
      <c r="A15" s="68">
        <f>_xlfn.AGGREGATE(4,7,A$11:A14)+1</f>
        <v>3</v>
      </c>
      <c r="B15" s="154">
        <f>BangKe!G6</f>
        <v>0</v>
      </c>
      <c r="C15" s="155"/>
      <c r="D15" s="155"/>
      <c r="E15" s="68">
        <f>BangKe!F6</f>
        <v>0</v>
      </c>
      <c r="F15" s="68">
        <f>BangKe!H6</f>
        <v>0</v>
      </c>
      <c r="G15" s="69">
        <f>BangKe!I6</f>
        <v>0</v>
      </c>
      <c r="H15" s="70"/>
      <c r="I15" s="8"/>
    </row>
    <row r="16" spans="1:10" hidden="1" x14ac:dyDescent="0.35">
      <c r="A16" s="68">
        <f>_xlfn.AGGREGATE(4,7,A$11:A15)+1</f>
        <v>3</v>
      </c>
      <c r="B16" s="154">
        <f>BangKe!G7</f>
        <v>0</v>
      </c>
      <c r="C16" s="155"/>
      <c r="D16" s="155"/>
      <c r="E16" s="68">
        <f>BangKe!F7</f>
        <v>0</v>
      </c>
      <c r="F16" s="68">
        <f>BangKe!H7</f>
        <v>0</v>
      </c>
      <c r="G16" s="69">
        <f>BangKe!I7</f>
        <v>0</v>
      </c>
      <c r="H16" s="70"/>
      <c r="I16" s="8"/>
    </row>
    <row r="17" spans="1:9" hidden="1" x14ac:dyDescent="0.35">
      <c r="A17" s="68">
        <f>_xlfn.AGGREGATE(4,7,A$11:A16)+1</f>
        <v>3</v>
      </c>
      <c r="B17" s="154">
        <f>BangKe!G8</f>
        <v>0</v>
      </c>
      <c r="C17" s="155"/>
      <c r="D17" s="155"/>
      <c r="E17" s="68">
        <f>BangKe!F8</f>
        <v>0</v>
      </c>
      <c r="F17" s="68">
        <f>BangKe!H8</f>
        <v>0</v>
      </c>
      <c r="G17" s="69">
        <f>BangKe!I8</f>
        <v>0</v>
      </c>
      <c r="H17" s="70"/>
      <c r="I17" s="8"/>
    </row>
    <row r="18" spans="1:9" hidden="1" x14ac:dyDescent="0.35">
      <c r="A18" s="68">
        <f>_xlfn.AGGREGATE(4,7,A$11:A17)+1</f>
        <v>3</v>
      </c>
      <c r="B18" s="154">
        <f>BangKe!G9</f>
        <v>0</v>
      </c>
      <c r="C18" s="155"/>
      <c r="D18" s="155"/>
      <c r="E18" s="68">
        <f>BangKe!F9</f>
        <v>0</v>
      </c>
      <c r="F18" s="68">
        <f>BangKe!H9</f>
        <v>0</v>
      </c>
      <c r="G18" s="69">
        <f>BangKe!I9</f>
        <v>0</v>
      </c>
      <c r="H18" s="70" t="s">
        <v>34</v>
      </c>
      <c r="I18" s="8"/>
    </row>
    <row r="19" spans="1:9" hidden="1" x14ac:dyDescent="0.35">
      <c r="A19" s="68">
        <f>_xlfn.AGGREGATE(4,7,A$11:A18)+1</f>
        <v>3</v>
      </c>
      <c r="B19" s="154">
        <f>BangKe!G10</f>
        <v>0</v>
      </c>
      <c r="C19" s="155"/>
      <c r="D19" s="155"/>
      <c r="E19" s="68">
        <f>BangKe!F10</f>
        <v>0</v>
      </c>
      <c r="F19" s="68">
        <f>BangKe!H10</f>
        <v>0</v>
      </c>
      <c r="G19" s="69">
        <f>BangKe!I10</f>
        <v>0</v>
      </c>
      <c r="H19" s="70" t="s">
        <v>34</v>
      </c>
      <c r="I19" s="8"/>
    </row>
    <row r="20" spans="1:9" hidden="1" x14ac:dyDescent="0.35">
      <c r="A20" s="68">
        <f>_xlfn.AGGREGATE(4,7,A$11:A19)+1</f>
        <v>3</v>
      </c>
      <c r="B20" s="154">
        <f>BangKe!G11</f>
        <v>0</v>
      </c>
      <c r="C20" s="155"/>
      <c r="D20" s="155"/>
      <c r="E20" s="68">
        <f>BangKe!F11</f>
        <v>0</v>
      </c>
      <c r="F20" s="68">
        <f>BangKe!H11</f>
        <v>0</v>
      </c>
      <c r="G20" s="69">
        <f>BangKe!I11</f>
        <v>0</v>
      </c>
      <c r="H20" s="70" t="s">
        <v>34</v>
      </c>
      <c r="I20" s="8"/>
    </row>
    <row r="21" spans="1:9" hidden="1" x14ac:dyDescent="0.35">
      <c r="A21" s="68">
        <f>_xlfn.AGGREGATE(4,7,A$11:A20)+1</f>
        <v>3</v>
      </c>
      <c r="B21" s="154">
        <f>BangKe!G12</f>
        <v>0</v>
      </c>
      <c r="C21" s="155"/>
      <c r="D21" s="155"/>
      <c r="E21" s="68">
        <f>BangKe!F12</f>
        <v>0</v>
      </c>
      <c r="F21" s="68">
        <f>BangKe!H12</f>
        <v>0</v>
      </c>
      <c r="G21" s="69">
        <f>BangKe!I12</f>
        <v>0</v>
      </c>
      <c r="H21" s="70" t="s">
        <v>34</v>
      </c>
      <c r="I21" s="8"/>
    </row>
    <row r="22" spans="1:9" hidden="1" x14ac:dyDescent="0.35">
      <c r="A22" s="68">
        <f>_xlfn.AGGREGATE(4,7,A$11:A21)+1</f>
        <v>3</v>
      </c>
      <c r="B22" s="154">
        <f>BangKe!G13</f>
        <v>0</v>
      </c>
      <c r="C22" s="155"/>
      <c r="D22" s="155"/>
      <c r="E22" s="68">
        <f>BangKe!F13</f>
        <v>0</v>
      </c>
      <c r="F22" s="68">
        <f>BangKe!H13</f>
        <v>0</v>
      </c>
      <c r="G22" s="69">
        <f>BangKe!I13</f>
        <v>0</v>
      </c>
      <c r="H22" s="70" t="s">
        <v>34</v>
      </c>
      <c r="I22" s="8"/>
    </row>
    <row r="23" spans="1:9" hidden="1" x14ac:dyDescent="0.35">
      <c r="A23" s="68">
        <f>_xlfn.AGGREGATE(4,7,A$11:A22)+1</f>
        <v>3</v>
      </c>
      <c r="B23" s="154">
        <f>BangKe!G14</f>
        <v>0</v>
      </c>
      <c r="C23" s="155"/>
      <c r="D23" s="155"/>
      <c r="E23" s="68">
        <f>BangKe!F14</f>
        <v>0</v>
      </c>
      <c r="F23" s="68">
        <f>BangKe!H14</f>
        <v>0</v>
      </c>
      <c r="G23" s="69">
        <f>BangKe!I14</f>
        <v>0</v>
      </c>
      <c r="H23" s="70" t="s">
        <v>34</v>
      </c>
      <c r="I23" s="8"/>
    </row>
    <row r="24" spans="1:9" hidden="1" x14ac:dyDescent="0.35">
      <c r="A24" s="68">
        <f>_xlfn.AGGREGATE(4,7,A$11:A23)+1</f>
        <v>3</v>
      </c>
      <c r="B24" s="154">
        <f>BangKe!G15</f>
        <v>0</v>
      </c>
      <c r="C24" s="155"/>
      <c r="D24" s="155"/>
      <c r="E24" s="68">
        <f>BangKe!F15</f>
        <v>0</v>
      </c>
      <c r="F24" s="68">
        <f>BangKe!H15</f>
        <v>0</v>
      </c>
      <c r="G24" s="69">
        <f>BangKe!I15</f>
        <v>0</v>
      </c>
      <c r="H24" s="70" t="s">
        <v>34</v>
      </c>
      <c r="I24" s="8"/>
    </row>
    <row r="25" spans="1:9" hidden="1" x14ac:dyDescent="0.35">
      <c r="A25" s="68">
        <f>_xlfn.AGGREGATE(4,7,A$11:A24)+1</f>
        <v>3</v>
      </c>
      <c r="B25" s="154">
        <f>BangKe!G16</f>
        <v>0</v>
      </c>
      <c r="C25" s="155"/>
      <c r="D25" s="155"/>
      <c r="E25" s="68">
        <f>BangKe!F16</f>
        <v>0</v>
      </c>
      <c r="F25" s="68">
        <f>BangKe!H16</f>
        <v>0</v>
      </c>
      <c r="G25" s="69">
        <f>BangKe!I16</f>
        <v>0</v>
      </c>
      <c r="H25" s="70" t="s">
        <v>34</v>
      </c>
      <c r="I25" s="8"/>
    </row>
    <row r="26" spans="1:9" hidden="1" x14ac:dyDescent="0.35">
      <c r="A26" s="68">
        <f>_xlfn.AGGREGATE(4,7,A$11:A25)+1</f>
        <v>3</v>
      </c>
      <c r="B26" s="154">
        <f>BangKe!G17</f>
        <v>0</v>
      </c>
      <c r="C26" s="155"/>
      <c r="D26" s="155"/>
      <c r="E26" s="68">
        <f>BangKe!F17</f>
        <v>0</v>
      </c>
      <c r="F26" s="68">
        <f>BangKe!H17</f>
        <v>0</v>
      </c>
      <c r="G26" s="69">
        <f>BangKe!I17</f>
        <v>0</v>
      </c>
      <c r="H26" s="70" t="s">
        <v>34</v>
      </c>
      <c r="I26" s="8"/>
    </row>
    <row r="27" spans="1:9" hidden="1" x14ac:dyDescent="0.35">
      <c r="A27" s="68">
        <f>_xlfn.AGGREGATE(4,7,A$11:A26)+1</f>
        <v>3</v>
      </c>
      <c r="B27" s="154">
        <f>BangKe!G18</f>
        <v>0</v>
      </c>
      <c r="C27" s="155"/>
      <c r="D27" s="155"/>
      <c r="E27" s="68">
        <f>BangKe!F18</f>
        <v>0</v>
      </c>
      <c r="F27" s="68">
        <f>BangKe!H18</f>
        <v>0</v>
      </c>
      <c r="G27" s="69">
        <f>BangKe!I18</f>
        <v>0</v>
      </c>
      <c r="H27" s="70" t="s">
        <v>34</v>
      </c>
      <c r="I27" s="8"/>
    </row>
    <row r="28" spans="1:9" hidden="1" x14ac:dyDescent="0.35">
      <c r="A28" s="68">
        <f>_xlfn.AGGREGATE(4,7,A$11:A27)+1</f>
        <v>3</v>
      </c>
      <c r="B28" s="154">
        <f>BangKe!G19</f>
        <v>0</v>
      </c>
      <c r="C28" s="155"/>
      <c r="D28" s="155"/>
      <c r="E28" s="68">
        <f>BangKe!F19</f>
        <v>0</v>
      </c>
      <c r="F28" s="68">
        <f>BangKe!H19</f>
        <v>0</v>
      </c>
      <c r="G28" s="69">
        <f>BangKe!I19</f>
        <v>0</v>
      </c>
      <c r="H28" s="70" t="s">
        <v>34</v>
      </c>
      <c r="I28" s="8"/>
    </row>
    <row r="29" spans="1:9" hidden="1" x14ac:dyDescent="0.35">
      <c r="A29" s="68">
        <f>_xlfn.AGGREGATE(4,7,A$11:A28)+1</f>
        <v>3</v>
      </c>
      <c r="B29" s="154">
        <f>BangKe!G20</f>
        <v>0</v>
      </c>
      <c r="C29" s="155"/>
      <c r="D29" s="155"/>
      <c r="E29" s="68">
        <f>BangKe!F20</f>
        <v>0</v>
      </c>
      <c r="F29" s="68">
        <f>BangKe!H20</f>
        <v>0</v>
      </c>
      <c r="G29" s="69">
        <f>BangKe!I20</f>
        <v>0</v>
      </c>
      <c r="H29" s="70" t="s">
        <v>34</v>
      </c>
      <c r="I29" s="8"/>
    </row>
    <row r="30" spans="1:9" hidden="1" x14ac:dyDescent="0.35">
      <c r="A30" s="68">
        <f>_xlfn.AGGREGATE(4,7,A$11:A29)+1</f>
        <v>3</v>
      </c>
      <c r="B30" s="154">
        <f>BangKe!G21</f>
        <v>0</v>
      </c>
      <c r="C30" s="155"/>
      <c r="D30" s="155"/>
      <c r="E30" s="68">
        <f>BangKe!F21</f>
        <v>0</v>
      </c>
      <c r="F30" s="68">
        <f>BangKe!H21</f>
        <v>0</v>
      </c>
      <c r="G30" s="69">
        <f>BangKe!I21</f>
        <v>0</v>
      </c>
      <c r="H30" s="70" t="s">
        <v>34</v>
      </c>
      <c r="I30" s="8"/>
    </row>
    <row r="31" spans="1:9" hidden="1" x14ac:dyDescent="0.35">
      <c r="A31" s="68">
        <f>_xlfn.AGGREGATE(4,7,A$11:A30)+1</f>
        <v>3</v>
      </c>
      <c r="B31" s="154">
        <f>BangKe!G22</f>
        <v>0</v>
      </c>
      <c r="C31" s="155"/>
      <c r="D31" s="155"/>
      <c r="E31" s="68">
        <f>BangKe!F22</f>
        <v>0</v>
      </c>
      <c r="F31" s="68">
        <f>BangKe!H22</f>
        <v>0</v>
      </c>
      <c r="G31" s="69">
        <f>BangKe!I22</f>
        <v>0</v>
      </c>
      <c r="H31" s="70" t="s">
        <v>34</v>
      </c>
      <c r="I31" s="8"/>
    </row>
    <row r="32" spans="1:9" hidden="1" x14ac:dyDescent="0.35">
      <c r="A32" s="68">
        <f>_xlfn.AGGREGATE(4,7,A$11:A31)+1</f>
        <v>3</v>
      </c>
      <c r="B32" s="154">
        <f>BangKe!G23</f>
        <v>0</v>
      </c>
      <c r="C32" s="155"/>
      <c r="D32" s="155"/>
      <c r="E32" s="68">
        <f>BangKe!F23</f>
        <v>0</v>
      </c>
      <c r="F32" s="68">
        <f>BangKe!H23</f>
        <v>0</v>
      </c>
      <c r="G32" s="69">
        <f>BangKe!I23</f>
        <v>0</v>
      </c>
      <c r="H32" s="70" t="s">
        <v>34</v>
      </c>
      <c r="I32" s="8"/>
    </row>
    <row r="33" spans="1:9" hidden="1" x14ac:dyDescent="0.35">
      <c r="A33" s="68">
        <f>_xlfn.AGGREGATE(4,7,A$11:A32)+1</f>
        <v>3</v>
      </c>
      <c r="B33" s="154">
        <f>BangKe!G24</f>
        <v>0</v>
      </c>
      <c r="C33" s="155"/>
      <c r="D33" s="155"/>
      <c r="E33" s="68">
        <f>BangKe!F24</f>
        <v>0</v>
      </c>
      <c r="F33" s="68">
        <f>BangKe!H24</f>
        <v>0</v>
      </c>
      <c r="G33" s="69">
        <f>BangKe!I24</f>
        <v>0</v>
      </c>
      <c r="H33" s="70" t="s">
        <v>34</v>
      </c>
      <c r="I33" s="8"/>
    </row>
    <row r="34" spans="1:9" hidden="1" x14ac:dyDescent="0.35">
      <c r="A34" s="68">
        <f>_xlfn.AGGREGATE(4,7,A$11:A33)+1</f>
        <v>3</v>
      </c>
      <c r="B34" s="154">
        <f>BangKe!G25</f>
        <v>0</v>
      </c>
      <c r="C34" s="155"/>
      <c r="D34" s="155"/>
      <c r="E34" s="68">
        <f>BangKe!F25</f>
        <v>0</v>
      </c>
      <c r="F34" s="68">
        <f>BangKe!H25</f>
        <v>0</v>
      </c>
      <c r="G34" s="69">
        <f>BangKe!I25</f>
        <v>0</v>
      </c>
      <c r="H34" s="70" t="s">
        <v>34</v>
      </c>
      <c r="I34" s="8"/>
    </row>
    <row r="35" spans="1:9" x14ac:dyDescent="0.35">
      <c r="A35" s="71"/>
      <c r="B35" s="156" t="s">
        <v>87</v>
      </c>
      <c r="C35" s="157"/>
      <c r="D35" s="157"/>
      <c r="E35" s="72"/>
      <c r="F35" s="72"/>
      <c r="G35" s="73">
        <f>SUM(G12:G34)</f>
        <v>5</v>
      </c>
      <c r="H35" s="74"/>
      <c r="I35" s="8"/>
    </row>
    <row r="36" spans="1:9" x14ac:dyDescent="0.35">
      <c r="A36" s="8"/>
      <c r="B36" s="75" t="s">
        <v>34</v>
      </c>
      <c r="C36" s="75"/>
      <c r="D36" s="75"/>
      <c r="E36" s="8"/>
      <c r="F36" s="8"/>
      <c r="G36" s="63"/>
      <c r="H36" s="11"/>
      <c r="I36" s="11"/>
    </row>
    <row r="37" spans="1:9" x14ac:dyDescent="0.35">
      <c r="A37" s="151" t="s">
        <v>88</v>
      </c>
      <c r="B37" s="152"/>
      <c r="C37" s="151" t="s">
        <v>89</v>
      </c>
      <c r="D37" s="152"/>
      <c r="E37" s="8"/>
      <c r="F37" s="8"/>
      <c r="G37" s="77" t="s">
        <v>90</v>
      </c>
      <c r="H37" s="8"/>
      <c r="I37" s="8"/>
    </row>
    <row r="38" spans="1:9" x14ac:dyDescent="0.35">
      <c r="A38" s="153" t="s">
        <v>91</v>
      </c>
      <c r="B38" s="152"/>
      <c r="C38" s="153" t="s">
        <v>91</v>
      </c>
      <c r="D38" s="152"/>
      <c r="E38" s="8"/>
      <c r="F38" s="8"/>
      <c r="G38" s="8" t="s">
        <v>91</v>
      </c>
      <c r="H38" s="8"/>
      <c r="I38" s="8"/>
    </row>
    <row r="39" spans="1:9" x14ac:dyDescent="0.35">
      <c r="A39" s="8"/>
      <c r="B39" s="8"/>
      <c r="C39" s="8"/>
      <c r="D39" s="8"/>
      <c r="E39" s="8"/>
      <c r="F39" s="8"/>
      <c r="G39" s="63"/>
      <c r="H39" s="11"/>
      <c r="I39" s="11"/>
    </row>
    <row r="40" spans="1:9" x14ac:dyDescent="0.35">
      <c r="A40" s="8"/>
      <c r="B40" s="8"/>
      <c r="C40" s="8"/>
      <c r="D40" s="8"/>
      <c r="E40" s="8"/>
      <c r="F40" s="8"/>
      <c r="G40" s="63"/>
      <c r="H40" s="11"/>
      <c r="I40" s="11"/>
    </row>
    <row r="41" spans="1:9" x14ac:dyDescent="0.35">
      <c r="A41" s="8"/>
      <c r="B41" s="8"/>
      <c r="C41" s="8"/>
      <c r="D41" s="8"/>
      <c r="E41" s="8"/>
      <c r="F41" s="8"/>
      <c r="G41" s="63"/>
      <c r="H41" s="11"/>
      <c r="I41" s="11"/>
    </row>
    <row r="42" spans="1:9" x14ac:dyDescent="0.35">
      <c r="A42" s="8"/>
      <c r="B42" s="8"/>
      <c r="C42" s="8"/>
      <c r="D42" s="8"/>
      <c r="E42" s="8"/>
      <c r="F42" s="8"/>
      <c r="G42" s="63"/>
      <c r="H42" s="11"/>
      <c r="I42" s="11"/>
    </row>
    <row r="43" spans="1:9" x14ac:dyDescent="0.35">
      <c r="A43" s="8"/>
      <c r="B43" s="8"/>
      <c r="C43" s="8"/>
      <c r="D43" s="8"/>
      <c r="E43" s="8"/>
      <c r="F43" s="8"/>
      <c r="G43" s="63"/>
      <c r="H43" s="11"/>
      <c r="I43" s="11"/>
    </row>
    <row r="44" spans="1:9" x14ac:dyDescent="0.35">
      <c r="A44" s="8"/>
      <c r="B44" s="8"/>
      <c r="C44" s="8"/>
      <c r="D44" s="8"/>
      <c r="E44" s="8"/>
      <c r="F44" s="8"/>
      <c r="G44" s="63"/>
      <c r="H44" s="11"/>
      <c r="I44" s="11"/>
    </row>
    <row r="45" spans="1:9" x14ac:dyDescent="0.35">
      <c r="A45" s="8"/>
      <c r="B45" s="8"/>
      <c r="C45" s="8"/>
      <c r="D45" s="8"/>
      <c r="E45" s="8"/>
      <c r="F45" s="8"/>
      <c r="G45" s="63"/>
      <c r="H45" s="11"/>
      <c r="I45" s="11"/>
    </row>
    <row r="46" spans="1:9" x14ac:dyDescent="0.35">
      <c r="A46" s="8"/>
      <c r="B46" s="8"/>
      <c r="C46" s="8"/>
      <c r="D46" s="8"/>
      <c r="E46" s="8"/>
      <c r="F46" s="8"/>
      <c r="G46" s="63"/>
      <c r="H46" s="11"/>
      <c r="I46" s="11"/>
    </row>
    <row r="47" spans="1:9" x14ac:dyDescent="0.35">
      <c r="A47" s="8"/>
      <c r="B47" s="8"/>
      <c r="C47" s="8"/>
      <c r="D47" s="8"/>
      <c r="E47" s="8"/>
      <c r="F47" s="8"/>
      <c r="G47" s="63"/>
      <c r="H47" s="11"/>
      <c r="I47" s="11"/>
    </row>
    <row r="48" spans="1:9" x14ac:dyDescent="0.35">
      <c r="A48" s="8"/>
      <c r="B48" s="8"/>
      <c r="C48" s="8"/>
      <c r="D48" s="8"/>
      <c r="E48" s="8"/>
      <c r="F48" s="8"/>
      <c r="G48" s="63"/>
      <c r="H48" s="11"/>
      <c r="I48" s="11"/>
    </row>
    <row r="49" spans="1:9" x14ac:dyDescent="0.35">
      <c r="A49" s="8"/>
      <c r="B49" s="8"/>
      <c r="C49" s="8"/>
      <c r="D49" s="8"/>
      <c r="E49" s="8"/>
      <c r="F49" s="8"/>
      <c r="G49" s="63"/>
      <c r="H49" s="11"/>
      <c r="I49" s="11"/>
    </row>
    <row r="50" spans="1:9" x14ac:dyDescent="0.35">
      <c r="G50" s="78"/>
      <c r="H50" s="54"/>
      <c r="I50" s="54"/>
    </row>
    <row r="51" spans="1:9" x14ac:dyDescent="0.35">
      <c r="G51" s="78"/>
      <c r="H51" s="54"/>
      <c r="I51" s="54"/>
    </row>
    <row r="52" spans="1:9" x14ac:dyDescent="0.35">
      <c r="G52" s="78"/>
      <c r="H52" s="54"/>
      <c r="I52" s="54"/>
    </row>
    <row r="53" spans="1:9" x14ac:dyDescent="0.35">
      <c r="G53" s="78"/>
      <c r="H53" s="54"/>
      <c r="I53" s="54"/>
    </row>
    <row r="54" spans="1:9" x14ac:dyDescent="0.35">
      <c r="G54" s="78"/>
      <c r="H54" s="54"/>
      <c r="I54" s="54"/>
    </row>
    <row r="55" spans="1:9" x14ac:dyDescent="0.35">
      <c r="G55" s="78"/>
      <c r="H55" s="54"/>
      <c r="I55" s="54"/>
    </row>
    <row r="56" spans="1:9" x14ac:dyDescent="0.35">
      <c r="G56" s="78"/>
      <c r="H56" s="54"/>
      <c r="I56" s="54"/>
    </row>
    <row r="57" spans="1:9" x14ac:dyDescent="0.35">
      <c r="G57" s="78"/>
      <c r="H57" s="54"/>
      <c r="I57" s="54"/>
    </row>
    <row r="58" spans="1:9" x14ac:dyDescent="0.35">
      <c r="G58" s="78"/>
      <c r="H58" s="54"/>
      <c r="I58" s="54"/>
    </row>
    <row r="59" spans="1:9" x14ac:dyDescent="0.35">
      <c r="G59" s="78"/>
      <c r="H59" s="54"/>
      <c r="I59" s="54"/>
    </row>
    <row r="60" spans="1:9" x14ac:dyDescent="0.35">
      <c r="G60" s="78"/>
      <c r="H60" s="54"/>
      <c r="I60" s="54"/>
    </row>
    <row r="61" spans="1:9" x14ac:dyDescent="0.35">
      <c r="G61" s="78"/>
      <c r="H61" s="54"/>
      <c r="I61" s="54"/>
    </row>
    <row r="62" spans="1:9" x14ac:dyDescent="0.35">
      <c r="G62" s="78"/>
      <c r="H62" s="54"/>
      <c r="I62" s="54"/>
    </row>
    <row r="63" spans="1:9" x14ac:dyDescent="0.35">
      <c r="G63" s="78"/>
      <c r="H63" s="54"/>
      <c r="I63" s="54"/>
    </row>
  </sheetData>
  <mergeCells count="34">
    <mergeCell ref="B17:D17"/>
    <mergeCell ref="F1:H1"/>
    <mergeCell ref="E2:H2"/>
    <mergeCell ref="E3:H3"/>
    <mergeCell ref="A4:H4"/>
    <mergeCell ref="B8:C8"/>
    <mergeCell ref="B11:D11"/>
    <mergeCell ref="B12:D12"/>
    <mergeCell ref="B13:D13"/>
    <mergeCell ref="B14:D14"/>
    <mergeCell ref="B15:D15"/>
    <mergeCell ref="B16:D16"/>
    <mergeCell ref="B29:D29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A37:B37"/>
    <mergeCell ref="C37:D37"/>
    <mergeCell ref="A38:B38"/>
    <mergeCell ref="C38:D38"/>
    <mergeCell ref="B30:D30"/>
    <mergeCell ref="B31:D31"/>
    <mergeCell ref="B32:D32"/>
    <mergeCell ref="B33:D33"/>
    <mergeCell ref="B34:D34"/>
    <mergeCell ref="B35:D35"/>
  </mergeCells>
  <pageMargins left="0.7" right="0.48" top="0.56000000000000005" bottom="0.53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A150E-C8A8-4DA1-B491-78194C963F0F}">
  <sheetPr codeName="Sheet4"/>
  <dimension ref="A1:K35"/>
  <sheetViews>
    <sheetView zoomScaleNormal="100" workbookViewId="0">
      <selection activeCell="C17" sqref="C17"/>
    </sheetView>
  </sheetViews>
  <sheetFormatPr defaultColWidth="12.6640625" defaultRowHeight="15" customHeight="1" x14ac:dyDescent="0.3"/>
  <cols>
    <col min="1" max="1" width="6.5546875" style="4" customWidth="1"/>
    <col min="2" max="2" width="9.109375" style="4" bestFit="1" customWidth="1"/>
    <col min="3" max="3" width="33.6640625" style="4" customWidth="1"/>
    <col min="4" max="4" width="8.88671875" style="4" bestFit="1" customWidth="1"/>
    <col min="5" max="8" width="12.109375" style="4" customWidth="1"/>
    <col min="9" max="10" width="9.109375" style="4" customWidth="1"/>
    <col min="11" max="11" width="18.88671875" style="4" customWidth="1"/>
    <col min="12" max="17" width="8" style="4" customWidth="1"/>
    <col min="18" max="16384" width="12.6640625" style="4"/>
  </cols>
  <sheetData>
    <row r="1" spans="1:11" ht="15" customHeight="1" x14ac:dyDescent="0.3">
      <c r="A1" s="50" t="s">
        <v>76</v>
      </c>
      <c r="G1" s="136" t="s">
        <v>108</v>
      </c>
    </row>
    <row r="2" spans="1:11" ht="15" customHeight="1" x14ac:dyDescent="0.3">
      <c r="A2" s="52" t="s">
        <v>78</v>
      </c>
    </row>
    <row r="3" spans="1:11" ht="20.25" customHeight="1" x14ac:dyDescent="0.3">
      <c r="A3" s="164" t="s">
        <v>107</v>
      </c>
      <c r="B3" s="164"/>
      <c r="C3" s="164"/>
      <c r="D3" s="164"/>
      <c r="E3" s="164"/>
      <c r="F3" s="164"/>
      <c r="G3" s="164"/>
      <c r="H3" s="164"/>
      <c r="I3" s="112"/>
      <c r="J3" s="112"/>
      <c r="K3" s="112"/>
    </row>
    <row r="4" spans="1:11" ht="15.75" customHeight="1" x14ac:dyDescent="0.3">
      <c r="B4" s="77"/>
      <c r="C4" s="8"/>
      <c r="D4" s="8"/>
      <c r="E4" s="11"/>
      <c r="F4" s="113"/>
      <c r="G4" s="11"/>
      <c r="H4" s="11"/>
      <c r="I4" s="8"/>
      <c r="J4" s="8"/>
      <c r="K4" s="8"/>
    </row>
    <row r="5" spans="1:11" ht="40.200000000000003" customHeight="1" x14ac:dyDescent="0.3">
      <c r="A5" s="114" t="s">
        <v>15</v>
      </c>
      <c r="B5" s="115" t="s">
        <v>20</v>
      </c>
      <c r="C5" s="116" t="s">
        <v>21</v>
      </c>
      <c r="D5" s="115" t="s">
        <v>93</v>
      </c>
      <c r="E5" s="117" t="s">
        <v>94</v>
      </c>
      <c r="F5" s="117" t="s">
        <v>95</v>
      </c>
      <c r="G5" s="118" t="s">
        <v>96</v>
      </c>
      <c r="H5" s="119" t="s">
        <v>97</v>
      </c>
      <c r="I5" s="165"/>
      <c r="J5" s="165"/>
      <c r="K5" s="165"/>
    </row>
    <row r="6" spans="1:11" ht="20.399999999999999" customHeight="1" x14ac:dyDescent="0.3">
      <c r="A6" s="20">
        <v>1</v>
      </c>
      <c r="B6" s="24" t="s">
        <v>43</v>
      </c>
      <c r="C6" s="25" t="s">
        <v>44</v>
      </c>
      <c r="D6" s="26" t="s">
        <v>45</v>
      </c>
      <c r="E6" s="27">
        <v>1</v>
      </c>
      <c r="F6" s="27">
        <f>SUMIFS(BangKe!$I$34:$I$137,BangKe!$C$34:$C$137,"PN",BangKe!$F$34:$F$137,NhapXuatTon!B6)</f>
        <v>4</v>
      </c>
      <c r="G6" s="27">
        <f>SUMIFS(BangKe!$I$34:$I$137,BangKe!$C$34:$C$137,"PX",BangKe!$F$34:$F$137,NhapXuatTon!B6)</f>
        <v>4</v>
      </c>
      <c r="H6" s="120">
        <f t="shared" ref="H6:H30" si="0">(E6+F6-G6)</f>
        <v>1</v>
      </c>
      <c r="I6" s="121"/>
      <c r="J6" s="121"/>
      <c r="K6" s="121"/>
    </row>
    <row r="7" spans="1:11" ht="20.399999999999999" customHeight="1" x14ac:dyDescent="0.3">
      <c r="A7" s="122">
        <v>2</v>
      </c>
      <c r="B7" s="123" t="s">
        <v>27</v>
      </c>
      <c r="C7" s="124" t="s">
        <v>28</v>
      </c>
      <c r="D7" s="125" t="s">
        <v>7</v>
      </c>
      <c r="E7" s="126">
        <v>3</v>
      </c>
      <c r="F7" s="126">
        <f>SUMIFS(BangKe!$I$34:$I$137,BangKe!$C$34:$C$137,"PN",BangKe!$F$34:$F$137,NhapXuatTon!B7)</f>
        <v>105</v>
      </c>
      <c r="G7" s="126">
        <f>SUMIFS(BangKe!$I$34:$I$137,BangKe!$C$34:$C$137,"PX",BangKe!$F$34:$F$137,NhapXuatTon!B7)</f>
        <v>6</v>
      </c>
      <c r="H7" s="127">
        <f t="shared" si="0"/>
        <v>102</v>
      </c>
      <c r="I7" s="121"/>
      <c r="J7" s="121"/>
      <c r="K7" s="121"/>
    </row>
    <row r="8" spans="1:11" ht="20.399999999999999" customHeight="1" x14ac:dyDescent="0.3">
      <c r="A8" s="20">
        <v>3</v>
      </c>
      <c r="B8" s="24" t="s">
        <v>64</v>
      </c>
      <c r="C8" s="25" t="s">
        <v>65</v>
      </c>
      <c r="D8" s="26" t="s">
        <v>7</v>
      </c>
      <c r="E8" s="27">
        <v>3</v>
      </c>
      <c r="F8" s="27">
        <f>SUMIFS(BangKe!$I$34:$I$137,BangKe!$C$34:$C$137,"PN",BangKe!$F$34:$F$137,NhapXuatTon!B8)</f>
        <v>10</v>
      </c>
      <c r="G8" s="27">
        <f>SUMIFS(BangKe!$I$34:$I$137,BangKe!$C$34:$C$137,"PX",BangKe!$F$34:$F$137,NhapXuatTon!B8)</f>
        <v>11</v>
      </c>
      <c r="H8" s="120">
        <f t="shared" si="0"/>
        <v>2</v>
      </c>
      <c r="I8" s="121"/>
      <c r="J8" s="121"/>
      <c r="K8" s="121"/>
    </row>
    <row r="9" spans="1:11" ht="20.399999999999999" customHeight="1" x14ac:dyDescent="0.3">
      <c r="A9" s="122">
        <v>4</v>
      </c>
      <c r="B9" s="123" t="s">
        <v>72</v>
      </c>
      <c r="C9" s="124" t="s">
        <v>73</v>
      </c>
      <c r="D9" s="125" t="s">
        <v>7</v>
      </c>
      <c r="E9" s="126">
        <v>4</v>
      </c>
      <c r="F9" s="126">
        <f>SUMIFS(BangKe!$I$34:$I$137,BangKe!$C$34:$C$137,"PN",BangKe!$F$34:$F$137,NhapXuatTon!B9)</f>
        <v>3</v>
      </c>
      <c r="G9" s="126">
        <f>SUMIFS(BangKe!$I$34:$I$137,BangKe!$C$34:$C$137,"PX",BangKe!$F$34:$F$137,NhapXuatTon!B9)</f>
        <v>5</v>
      </c>
      <c r="H9" s="127">
        <f t="shared" si="0"/>
        <v>2</v>
      </c>
      <c r="I9" s="121"/>
      <c r="J9" s="121"/>
      <c r="K9" s="121"/>
    </row>
    <row r="10" spans="1:11" ht="20.399999999999999" customHeight="1" x14ac:dyDescent="0.3">
      <c r="A10" s="20">
        <v>5</v>
      </c>
      <c r="B10" s="24" t="s">
        <v>61</v>
      </c>
      <c r="C10" s="25" t="s">
        <v>62</v>
      </c>
      <c r="D10" s="26" t="s">
        <v>63</v>
      </c>
      <c r="E10" s="27">
        <v>5</v>
      </c>
      <c r="F10" s="27">
        <f>SUMIFS(BangKe!$I$34:$I$137,BangKe!$C$34:$C$137,"PN",BangKe!$F$34:$F$137,NhapXuatTon!B10)</f>
        <v>6</v>
      </c>
      <c r="G10" s="27">
        <f>SUMIFS(BangKe!$I$34:$I$137,BangKe!$C$34:$C$137,"PX",BangKe!$F$34:$F$137,NhapXuatTon!B10)</f>
        <v>6</v>
      </c>
      <c r="H10" s="120">
        <f t="shared" si="0"/>
        <v>5</v>
      </c>
      <c r="I10" s="121"/>
      <c r="J10" s="121"/>
      <c r="K10" s="121"/>
    </row>
    <row r="11" spans="1:11" ht="20.399999999999999" customHeight="1" x14ac:dyDescent="0.3">
      <c r="A11" s="122">
        <v>6</v>
      </c>
      <c r="B11" s="123" t="s">
        <v>51</v>
      </c>
      <c r="C11" s="124" t="s">
        <v>52</v>
      </c>
      <c r="D11" s="125" t="s">
        <v>7</v>
      </c>
      <c r="E11" s="126">
        <v>3</v>
      </c>
      <c r="F11" s="126">
        <f>SUMIFS(BangKe!$I$34:$I$137,BangKe!$C$34:$C$137,"PN",BangKe!$F$34:$F$137,NhapXuatTon!B11)</f>
        <v>6</v>
      </c>
      <c r="G11" s="126">
        <f>SUMIFS(BangKe!$I$34:$I$137,BangKe!$C$34:$C$137,"PX",BangKe!$F$34:$F$137,NhapXuatTon!B11)</f>
        <v>6</v>
      </c>
      <c r="H11" s="127">
        <f t="shared" si="0"/>
        <v>3</v>
      </c>
      <c r="I11" s="8"/>
      <c r="J11" s="8"/>
      <c r="K11" s="8"/>
    </row>
    <row r="12" spans="1:11" ht="20.399999999999999" customHeight="1" x14ac:dyDescent="0.3">
      <c r="A12" s="20">
        <v>7</v>
      </c>
      <c r="B12" s="24" t="s">
        <v>53</v>
      </c>
      <c r="C12" s="25" t="s">
        <v>54</v>
      </c>
      <c r="D12" s="26" t="s">
        <v>7</v>
      </c>
      <c r="E12" s="27">
        <v>4</v>
      </c>
      <c r="F12" s="27">
        <f>SUMIFS(BangKe!$I$34:$I$137,BangKe!$C$34:$C$137,"PN",BangKe!$F$34:$F$137,NhapXuatTon!B12)</f>
        <v>4</v>
      </c>
      <c r="G12" s="27">
        <f>SUMIFS(BangKe!$I$34:$I$137,BangKe!$C$34:$C$137,"PX",BangKe!$F$34:$F$137,NhapXuatTon!B12)</f>
        <v>5</v>
      </c>
      <c r="H12" s="120">
        <f t="shared" si="0"/>
        <v>3</v>
      </c>
      <c r="I12" s="8"/>
      <c r="J12" s="8"/>
      <c r="K12" s="8"/>
    </row>
    <row r="13" spans="1:11" ht="20.399999999999999" customHeight="1" x14ac:dyDescent="0.3">
      <c r="A13" s="122">
        <v>8</v>
      </c>
      <c r="B13" s="123" t="s">
        <v>5</v>
      </c>
      <c r="C13" s="124" t="s">
        <v>6</v>
      </c>
      <c r="D13" s="125" t="s">
        <v>7</v>
      </c>
      <c r="E13" s="126">
        <v>6</v>
      </c>
      <c r="F13" s="126">
        <f>SUMIFS(BangKe!$I$34:$I$137,BangKe!$C$34:$C$137,"PN",BangKe!$F$34:$F$137,NhapXuatTon!B13)</f>
        <v>5</v>
      </c>
      <c r="G13" s="126">
        <f>SUMIFS(BangKe!$I$34:$I$137,BangKe!$C$34:$C$137,"PX",BangKe!$F$34:$F$137,NhapXuatTon!B13)</f>
        <v>6</v>
      </c>
      <c r="H13" s="127">
        <f t="shared" si="0"/>
        <v>5</v>
      </c>
      <c r="I13" s="8"/>
      <c r="J13" s="8"/>
      <c r="K13" s="8"/>
    </row>
    <row r="14" spans="1:11" ht="20.399999999999999" customHeight="1" x14ac:dyDescent="0.3">
      <c r="A14" s="20">
        <v>9</v>
      </c>
      <c r="B14" s="24" t="s">
        <v>57</v>
      </c>
      <c r="C14" s="25" t="s">
        <v>58</v>
      </c>
      <c r="D14" s="26" t="s">
        <v>7</v>
      </c>
      <c r="E14" s="27">
        <v>7</v>
      </c>
      <c r="F14" s="27">
        <f>SUMIFS(BangKe!$I$34:$I$137,BangKe!$C$34:$C$137,"PN",BangKe!$F$34:$F$137,NhapXuatTon!B14)</f>
        <v>5</v>
      </c>
      <c r="G14" s="27">
        <f>SUMIFS(BangKe!$I$34:$I$137,BangKe!$C$34:$C$137,"PX",BangKe!$F$34:$F$137,NhapXuatTon!B14)</f>
        <v>9</v>
      </c>
      <c r="H14" s="120">
        <f t="shared" si="0"/>
        <v>3</v>
      </c>
      <c r="I14" s="8"/>
      <c r="J14" s="8"/>
      <c r="K14" s="8"/>
    </row>
    <row r="15" spans="1:11" ht="20.399999999999999" customHeight="1" x14ac:dyDescent="0.3">
      <c r="A15" s="122">
        <v>10</v>
      </c>
      <c r="B15" s="123" t="s">
        <v>55</v>
      </c>
      <c r="C15" s="124" t="s">
        <v>56</v>
      </c>
      <c r="D15" s="125" t="s">
        <v>31</v>
      </c>
      <c r="E15" s="126">
        <v>125</v>
      </c>
      <c r="F15" s="126">
        <f>SUMIFS(BangKe!$I$34:$I$137,BangKe!$C$34:$C$137,"PN",BangKe!$F$34:$F$137,NhapXuatTon!B15)</f>
        <v>0</v>
      </c>
      <c r="G15" s="126">
        <f>SUMIFS(BangKe!$I$34:$I$137,BangKe!$C$34:$C$137,"PX",BangKe!$F$34:$F$137,NhapXuatTon!B15)</f>
        <v>80</v>
      </c>
      <c r="H15" s="127">
        <f t="shared" si="0"/>
        <v>45</v>
      </c>
      <c r="I15" s="8"/>
      <c r="J15" s="8"/>
      <c r="K15" s="8"/>
    </row>
    <row r="16" spans="1:11" ht="20.399999999999999" customHeight="1" x14ac:dyDescent="0.3">
      <c r="A16" s="20">
        <v>11</v>
      </c>
      <c r="B16" s="24" t="s">
        <v>29</v>
      </c>
      <c r="C16" s="25" t="s">
        <v>30</v>
      </c>
      <c r="D16" s="26" t="s">
        <v>31</v>
      </c>
      <c r="E16" s="27">
        <v>185</v>
      </c>
      <c r="F16" s="27">
        <f>SUMIFS(BangKe!$I$34:$I$137,BangKe!$C$34:$C$137,"PN",BangKe!$F$34:$F$137,NhapXuatTon!B16)</f>
        <v>300</v>
      </c>
      <c r="G16" s="27">
        <f>SUMIFS(BangKe!$I$34:$I$137,BangKe!$C$34:$C$137,"PX",BangKe!$F$34:$F$137,NhapXuatTon!B16)</f>
        <v>255</v>
      </c>
      <c r="H16" s="120">
        <f t="shared" si="0"/>
        <v>230</v>
      </c>
      <c r="I16" s="8"/>
      <c r="J16" s="8"/>
      <c r="K16" s="8"/>
    </row>
    <row r="17" spans="1:8" ht="20.399999999999999" customHeight="1" x14ac:dyDescent="0.3">
      <c r="A17" s="122">
        <v>12</v>
      </c>
      <c r="B17" s="123" t="s">
        <v>35</v>
      </c>
      <c r="C17" s="124" t="s">
        <v>36</v>
      </c>
      <c r="D17" s="125" t="s">
        <v>31</v>
      </c>
      <c r="E17" s="126">
        <v>150</v>
      </c>
      <c r="F17" s="126">
        <f>SUMIFS(BangKe!$I$34:$I$137,BangKe!$C$34:$C$137,"PN",BangKe!$F$34:$F$137,NhapXuatTon!B17)</f>
        <v>698</v>
      </c>
      <c r="G17" s="126">
        <f>SUMIFS(BangKe!$I$34:$I$137,BangKe!$C$34:$C$137,"PX",BangKe!$F$34:$F$137,NhapXuatTon!B17)</f>
        <v>685</v>
      </c>
      <c r="H17" s="127">
        <f t="shared" si="0"/>
        <v>163</v>
      </c>
    </row>
    <row r="18" spans="1:8" ht="20.399999999999999" customHeight="1" x14ac:dyDescent="0.3">
      <c r="A18" s="20">
        <v>13</v>
      </c>
      <c r="B18" s="24" t="s">
        <v>32</v>
      </c>
      <c r="C18" s="25" t="s">
        <v>33</v>
      </c>
      <c r="D18" s="26" t="s">
        <v>31</v>
      </c>
      <c r="E18" s="27">
        <v>120</v>
      </c>
      <c r="F18" s="27">
        <f>SUMIFS(BangKe!$I$34:$I$137,BangKe!$C$34:$C$137,"PN",BangKe!$F$34:$F$137,NhapXuatTon!B18)</f>
        <v>500</v>
      </c>
      <c r="G18" s="27">
        <f>SUMIFS(BangKe!$I$34:$I$137,BangKe!$C$34:$C$137,"PX",BangKe!$F$34:$F$137,NhapXuatTon!B18)</f>
        <v>485</v>
      </c>
      <c r="H18" s="120">
        <f t="shared" si="0"/>
        <v>135</v>
      </c>
    </row>
    <row r="19" spans="1:8" ht="20.399999999999999" customHeight="1" x14ac:dyDescent="0.3">
      <c r="A19" s="122">
        <v>14</v>
      </c>
      <c r="B19" s="123" t="s">
        <v>48</v>
      </c>
      <c r="C19" s="124" t="s">
        <v>49</v>
      </c>
      <c r="D19" s="125" t="s">
        <v>7</v>
      </c>
      <c r="E19" s="126">
        <v>3</v>
      </c>
      <c r="F19" s="126">
        <f>SUMIFS(BangKe!$I$34:$I$137,BangKe!$C$34:$C$137,"PN",BangKe!$F$34:$F$137,NhapXuatTon!B19)</f>
        <v>4</v>
      </c>
      <c r="G19" s="126">
        <f>SUMIFS(BangKe!$I$34:$I$137,BangKe!$C$34:$C$137,"PX",BangKe!$F$34:$F$137,NhapXuatTon!B19)</f>
        <v>3</v>
      </c>
      <c r="H19" s="127">
        <f t="shared" si="0"/>
        <v>4</v>
      </c>
    </row>
    <row r="20" spans="1:8" ht="20.399999999999999" customHeight="1" x14ac:dyDescent="0.3">
      <c r="A20" s="20">
        <v>15</v>
      </c>
      <c r="B20" s="24" t="s">
        <v>59</v>
      </c>
      <c r="C20" s="25" t="s">
        <v>60</v>
      </c>
      <c r="D20" s="26" t="s">
        <v>7</v>
      </c>
      <c r="E20" s="27">
        <v>10</v>
      </c>
      <c r="F20" s="27">
        <f>SUMIFS(BangKe!$I$34:$I$137,BangKe!$C$34:$C$137,"PN",BangKe!$F$34:$F$137,NhapXuatTon!B20)</f>
        <v>5</v>
      </c>
      <c r="G20" s="27">
        <f>SUMIFS(BangKe!$I$34:$I$137,BangKe!$C$34:$C$137,"PX",BangKe!$F$34:$F$137,NhapXuatTon!B20)</f>
        <v>10</v>
      </c>
      <c r="H20" s="120">
        <f t="shared" si="0"/>
        <v>5</v>
      </c>
    </row>
    <row r="21" spans="1:8" ht="20.399999999999999" customHeight="1" x14ac:dyDescent="0.3">
      <c r="A21" s="122">
        <v>16</v>
      </c>
      <c r="B21" s="123" t="s">
        <v>70</v>
      </c>
      <c r="C21" s="124" t="s">
        <v>71</v>
      </c>
      <c r="D21" s="125" t="s">
        <v>7</v>
      </c>
      <c r="E21" s="126">
        <v>3</v>
      </c>
      <c r="F21" s="126">
        <f>SUMIFS(BangKe!$I$34:$I$137,BangKe!$C$34:$C$137,"PN",BangKe!$F$34:$F$137,NhapXuatTon!B21)</f>
        <v>3</v>
      </c>
      <c r="G21" s="126">
        <f>SUMIFS(BangKe!$I$34:$I$137,BangKe!$C$34:$C$137,"PX",BangKe!$F$34:$F$137,NhapXuatTon!B21)</f>
        <v>3</v>
      </c>
      <c r="H21" s="127">
        <f t="shared" si="0"/>
        <v>3</v>
      </c>
    </row>
    <row r="22" spans="1:8" ht="20.399999999999999" customHeight="1" x14ac:dyDescent="0.3">
      <c r="A22" s="20">
        <v>17</v>
      </c>
      <c r="B22" s="24" t="s">
        <v>74</v>
      </c>
      <c r="C22" s="25" t="s">
        <v>75</v>
      </c>
      <c r="D22" s="26" t="s">
        <v>7</v>
      </c>
      <c r="E22" s="27">
        <v>5</v>
      </c>
      <c r="F22" s="27">
        <f>SUMIFS(BangKe!$I$34:$I$137,BangKe!$C$34:$C$137,"PN",BangKe!$F$34:$F$137,NhapXuatTon!B22)</f>
        <v>0</v>
      </c>
      <c r="G22" s="27">
        <f>SUMIFS(BangKe!$I$34:$I$137,BangKe!$C$34:$C$137,"PX",BangKe!$F$34:$F$137,NhapXuatTon!B22)</f>
        <v>2</v>
      </c>
      <c r="H22" s="120">
        <f t="shared" si="0"/>
        <v>3</v>
      </c>
    </row>
    <row r="23" spans="1:8" ht="20.399999999999999" customHeight="1" x14ac:dyDescent="0.3">
      <c r="A23" s="122">
        <v>18</v>
      </c>
      <c r="B23" s="123" t="s">
        <v>37</v>
      </c>
      <c r="C23" s="124" t="s">
        <v>38</v>
      </c>
      <c r="D23" s="125" t="s">
        <v>7</v>
      </c>
      <c r="E23" s="126">
        <v>2</v>
      </c>
      <c r="F23" s="126">
        <f>SUMIFS(BangKe!$I$34:$I$137,BangKe!$C$34:$C$137,"PN",BangKe!$F$34:$F$137,NhapXuatTon!B23)</f>
        <v>1</v>
      </c>
      <c r="G23" s="126">
        <f>SUMIFS(BangKe!$I$34:$I$137,BangKe!$C$34:$C$137,"PX",BangKe!$F$34:$F$137,NhapXuatTon!B23)</f>
        <v>2</v>
      </c>
      <c r="H23" s="127">
        <f t="shared" si="0"/>
        <v>1</v>
      </c>
    </row>
    <row r="24" spans="1:8" ht="20.399999999999999" customHeight="1" x14ac:dyDescent="0.3">
      <c r="A24" s="20">
        <v>19</v>
      </c>
      <c r="B24" s="24" t="s">
        <v>39</v>
      </c>
      <c r="C24" s="25" t="s">
        <v>40</v>
      </c>
      <c r="D24" s="26" t="s">
        <v>7</v>
      </c>
      <c r="E24" s="27">
        <v>1</v>
      </c>
      <c r="F24" s="27">
        <f>SUMIFS(BangKe!$I$34:$I$137,BangKe!$C$34:$C$137,"PN",BangKe!$F$34:$F$137,NhapXuatTon!B24)</f>
        <v>6</v>
      </c>
      <c r="G24" s="27">
        <f>SUMIFS(BangKe!$I$34:$I$137,BangKe!$C$34:$C$137,"PX",BangKe!$F$34:$F$137,NhapXuatTon!B24)</f>
        <v>3</v>
      </c>
      <c r="H24" s="120">
        <f t="shared" si="0"/>
        <v>4</v>
      </c>
    </row>
    <row r="25" spans="1:8" ht="20.399999999999999" customHeight="1" x14ac:dyDescent="0.3">
      <c r="A25" s="122">
        <v>20</v>
      </c>
      <c r="B25" s="123" t="s">
        <v>66</v>
      </c>
      <c r="C25" s="124" t="s">
        <v>67</v>
      </c>
      <c r="D25" s="125" t="s">
        <v>7</v>
      </c>
      <c r="E25" s="126">
        <v>1</v>
      </c>
      <c r="F25" s="126">
        <f>SUMIFS(BangKe!$I$34:$I$137,BangKe!$C$34:$C$137,"PN",BangKe!$F$34:$F$137,NhapXuatTon!B25)</f>
        <v>3</v>
      </c>
      <c r="G25" s="126">
        <f>SUMIFS(BangKe!$I$34:$I$137,BangKe!$C$34:$C$137,"PX",BangKe!$F$34:$F$137,NhapXuatTon!B25)</f>
        <v>1</v>
      </c>
      <c r="H25" s="127">
        <f t="shared" si="0"/>
        <v>3</v>
      </c>
    </row>
    <row r="26" spans="1:8" ht="20.399999999999999" customHeight="1" x14ac:dyDescent="0.3">
      <c r="A26" s="20">
        <v>21</v>
      </c>
      <c r="B26" s="24" t="s">
        <v>68</v>
      </c>
      <c r="C26" s="25" t="s">
        <v>69</v>
      </c>
      <c r="D26" s="26" t="s">
        <v>7</v>
      </c>
      <c r="E26" s="27">
        <v>2</v>
      </c>
      <c r="F26" s="27">
        <f>SUMIFS(BangKe!$I$34:$I$137,BangKe!$C$34:$C$137,"PN",BangKe!$F$34:$F$137,NhapXuatTon!B26)</f>
        <v>0</v>
      </c>
      <c r="G26" s="27">
        <f>SUMIFS(BangKe!$I$34:$I$137,BangKe!$C$34:$C$137,"PX",BangKe!$F$34:$F$137,NhapXuatTon!B26)</f>
        <v>2</v>
      </c>
      <c r="H26" s="120">
        <f t="shared" si="0"/>
        <v>0</v>
      </c>
    </row>
    <row r="27" spans="1:8" ht="20.399999999999999" customHeight="1" x14ac:dyDescent="0.3">
      <c r="A27" s="122">
        <v>22</v>
      </c>
      <c r="B27" s="123" t="s">
        <v>41</v>
      </c>
      <c r="C27" s="124" t="s">
        <v>42</v>
      </c>
      <c r="D27" s="125" t="s">
        <v>7</v>
      </c>
      <c r="E27" s="126">
        <v>3</v>
      </c>
      <c r="F27" s="126">
        <f>SUMIFS(BangKe!$I$34:$I$137,BangKe!$C$34:$C$137,"PN",BangKe!$F$34:$F$137,NhapXuatTon!B27)</f>
        <v>3</v>
      </c>
      <c r="G27" s="126">
        <f>SUMIFS(BangKe!$I$34:$I$137,BangKe!$C$34:$C$137,"PX",BangKe!$F$34:$F$137,NhapXuatTon!B27)</f>
        <v>3</v>
      </c>
      <c r="H27" s="127">
        <f t="shared" si="0"/>
        <v>3</v>
      </c>
    </row>
    <row r="28" spans="1:8" ht="20.399999999999999" customHeight="1" x14ac:dyDescent="0.3">
      <c r="A28" s="20">
        <v>23</v>
      </c>
      <c r="B28" s="24" t="s">
        <v>9</v>
      </c>
      <c r="C28" s="25" t="s">
        <v>10</v>
      </c>
      <c r="D28" s="26" t="s">
        <v>7</v>
      </c>
      <c r="E28" s="27">
        <v>4</v>
      </c>
      <c r="F28" s="27">
        <f>SUMIFS(BangKe!$I$34:$I$137,BangKe!$C$34:$C$137,"PN",BangKe!$F$34:$F$137,NhapXuatTon!B28)</f>
        <v>3</v>
      </c>
      <c r="G28" s="27">
        <f>SUMIFS(BangKe!$I$34:$I$137,BangKe!$C$34:$C$137,"PX",BangKe!$F$34:$F$137,NhapXuatTon!B28)</f>
        <v>3</v>
      </c>
      <c r="H28" s="120">
        <f t="shared" si="0"/>
        <v>4</v>
      </c>
    </row>
    <row r="29" spans="1:8" ht="20.399999999999999" customHeight="1" x14ac:dyDescent="0.3">
      <c r="A29" s="122">
        <v>24</v>
      </c>
      <c r="B29" s="123" t="s">
        <v>11</v>
      </c>
      <c r="C29" s="124" t="s">
        <v>12</v>
      </c>
      <c r="D29" s="125" t="s">
        <v>7</v>
      </c>
      <c r="E29" s="126">
        <v>2</v>
      </c>
      <c r="F29" s="126">
        <f>SUMIFS(BangKe!$I$34:$I$137,BangKe!$C$34:$C$137,"PN",BangKe!$F$34:$F$137,NhapXuatTon!B29)</f>
        <v>6</v>
      </c>
      <c r="G29" s="126">
        <f>SUMIFS(BangKe!$I$34:$I$137,BangKe!$C$34:$C$137,"PX",BangKe!$F$34:$F$137,NhapXuatTon!B29)</f>
        <v>4</v>
      </c>
      <c r="H29" s="127">
        <f t="shared" si="0"/>
        <v>4</v>
      </c>
    </row>
    <row r="30" spans="1:8" ht="20.399999999999999" customHeight="1" x14ac:dyDescent="0.3">
      <c r="A30" s="20">
        <v>25</v>
      </c>
      <c r="B30" s="24" t="s">
        <v>13</v>
      </c>
      <c r="C30" s="25" t="s">
        <v>14</v>
      </c>
      <c r="D30" s="26" t="s">
        <v>7</v>
      </c>
      <c r="E30" s="27">
        <v>5</v>
      </c>
      <c r="F30" s="27">
        <f>SUMIFS(BangKe!$I$34:$I$137,BangKe!$C$34:$C$137,"PN",BangKe!$F$34:$F$137,NhapXuatTon!B30)</f>
        <v>4</v>
      </c>
      <c r="G30" s="27">
        <f>SUMIFS(BangKe!$I$34:$I$137,BangKe!$C$34:$C$137,"PX",BangKe!$F$34:$F$137,NhapXuatTon!B30)</f>
        <v>7</v>
      </c>
      <c r="H30" s="120">
        <f t="shared" si="0"/>
        <v>2</v>
      </c>
    </row>
    <row r="31" spans="1:8" ht="15.75" customHeight="1" x14ac:dyDescent="0.3">
      <c r="A31" s="42"/>
      <c r="B31" s="128"/>
      <c r="C31" s="128" t="s">
        <v>87</v>
      </c>
      <c r="D31" s="128"/>
      <c r="E31" s="129">
        <f>SUM(E6:E30)</f>
        <v>657</v>
      </c>
      <c r="F31" s="129">
        <f>SUM(F6:F30)</f>
        <v>1684</v>
      </c>
      <c r="G31" s="129">
        <f>SUM(G6:G30)</f>
        <v>1606</v>
      </c>
      <c r="H31" s="130">
        <f>SUM(H6:H30)</f>
        <v>735</v>
      </c>
    </row>
    <row r="33" spans="2:8" ht="15.75" customHeight="1" x14ac:dyDescent="0.3">
      <c r="B33" s="8"/>
      <c r="C33" s="8"/>
      <c r="D33" s="8"/>
      <c r="E33" s="11"/>
      <c r="F33" s="166" t="s">
        <v>98</v>
      </c>
      <c r="G33" s="166"/>
      <c r="H33" s="166"/>
    </row>
    <row r="34" spans="2:8" ht="15.75" customHeight="1" x14ac:dyDescent="0.3">
      <c r="B34" s="76" t="s">
        <v>99</v>
      </c>
      <c r="D34" s="131"/>
      <c r="E34" s="76"/>
      <c r="F34" s="131" t="s">
        <v>100</v>
      </c>
      <c r="G34" s="60"/>
      <c r="H34" s="132" t="s">
        <v>101</v>
      </c>
    </row>
    <row r="35" spans="2:8" ht="15.75" customHeight="1" x14ac:dyDescent="0.3">
      <c r="B35" s="133" t="s">
        <v>91</v>
      </c>
      <c r="D35" s="134"/>
      <c r="E35" s="66"/>
      <c r="F35" s="134" t="s">
        <v>91</v>
      </c>
      <c r="G35" s="60"/>
      <c r="H35" s="134" t="s">
        <v>91</v>
      </c>
    </row>
  </sheetData>
  <mergeCells count="3">
    <mergeCell ref="A3:H3"/>
    <mergeCell ref="I5:K5"/>
    <mergeCell ref="F33:H33"/>
  </mergeCells>
  <pageMargins left="0.48" right="0.22" top="0.36" bottom="0.74803149606299213" header="0" footer="0"/>
  <pageSetup paperSize="9" scale="90" orientation="portrait" r:id="rId1"/>
  <headerFooter>
    <oddHeader xml:space="preserve">&amp;C </oddHead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0D642-6BE5-46B6-960B-32247B2D8194}">
  <sheetPr codeName="Sheet3"/>
  <dimension ref="A1:B4"/>
  <sheetViews>
    <sheetView workbookViewId="0">
      <selection activeCell="D14" sqref="D14"/>
    </sheetView>
  </sheetViews>
  <sheetFormatPr defaultRowHeight="13.8" x14ac:dyDescent="0.3"/>
  <cols>
    <col min="1" max="1" width="24.33203125" customWidth="1"/>
    <col min="2" max="2" width="21.21875" customWidth="1"/>
  </cols>
  <sheetData>
    <row r="1" spans="1:2" x14ac:dyDescent="0.3">
      <c r="A1" t="s">
        <v>102</v>
      </c>
    </row>
    <row r="2" spans="1:2" x14ac:dyDescent="0.3">
      <c r="A2" t="s">
        <v>103</v>
      </c>
    </row>
    <row r="3" spans="1:2" x14ac:dyDescent="0.3">
      <c r="A3" s="135" t="s">
        <v>104</v>
      </c>
      <c r="B3" t="s">
        <v>105</v>
      </c>
    </row>
    <row r="4" spans="1:2" x14ac:dyDescent="0.3">
      <c r="A4" s="135" t="s">
        <v>109</v>
      </c>
      <c r="B4" s="135" t="s">
        <v>110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BangKe</vt:lpstr>
      <vt:lpstr>PhieuNhap</vt:lpstr>
      <vt:lpstr>PhieuXuat</vt:lpstr>
      <vt:lpstr>NhapXuatTon</vt:lpstr>
      <vt:lpstr>NhapXuatTon!Print_Titles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Giang .</dc:creator>
  <cp:lastModifiedBy>Giang .</cp:lastModifiedBy>
  <cp:lastPrinted>2025-02-09T12:59:56Z</cp:lastPrinted>
  <dcterms:created xsi:type="dcterms:W3CDTF">2025-02-09T11:48:18Z</dcterms:created>
  <dcterms:modified xsi:type="dcterms:W3CDTF">2025-02-10T13:09:34Z</dcterms:modified>
</cp:coreProperties>
</file>